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hidePivotFieldList="1"/>
  <mc:AlternateContent xmlns:mc="http://schemas.openxmlformats.org/markup-compatibility/2006">
    <mc:Choice Requires="x15">
      <x15ac:absPath xmlns:x15ac="http://schemas.microsoft.com/office/spreadsheetml/2010/11/ac" url="G:\Mi unidad\0.00 FONDO DE BIENESTAR SOCIAL CONTRALORIA\0.7 PLAN ANUAL DE ADQUISICION\0.1  PLAN ANUAL DE ADQUISICION\0.3 PAA 2024\0.1 MODIFICACIONES 2024\0.0 PARA PUBLICAR WEB\"/>
    </mc:Choice>
  </mc:AlternateContent>
  <xr:revisionPtr revIDLastSave="0" documentId="13_ncr:1_{58A241DF-1D4F-4660-8E6D-2DAECD17A93C}" xr6:coauthVersionLast="47" xr6:coauthVersionMax="47" xr10:uidLastSave="{00000000-0000-0000-0000-000000000000}"/>
  <bookViews>
    <workbookView xWindow="-108" yWindow="-108" windowWidth="23256" windowHeight="12456" firstSheet="2" activeTab="2" xr2:uid="{00000000-000D-0000-FFFF-FFFF00000000}"/>
  </bookViews>
  <sheets>
    <sheet name="V0- ENERO" sheetId="6" state="hidden" r:id="rId1"/>
    <sheet name="M01-MARZO 7" sheetId="2" state="hidden" r:id="rId2"/>
    <sheet name="M02-ABRIL17" sheetId="7" r:id="rId3"/>
    <sheet name="Adquisicion " sheetId="4" state="hidden" r:id="rId4"/>
    <sheet name="Servicios Medicos" sheetId="1" state="hidden" r:id="rId5"/>
    <sheet name="Resumen" sheetId="3" state="hidden" r:id="rId6"/>
    <sheet name="GASTOS" sheetId="5" state="hidden" r:id="rId7"/>
  </sheets>
  <externalReferences>
    <externalReference r:id="rId8"/>
    <externalReference r:id="rId9"/>
    <externalReference r:id="rId10"/>
    <externalReference r:id="rId11"/>
  </externalReferences>
  <definedNames>
    <definedName name="_xlnm._FilterDatabase" localSheetId="3" hidden="1">'Adquisicion '!$A$17:$J$68</definedName>
    <definedName name="_xlnm._FilterDatabase" localSheetId="1" hidden="1">'M01-MARZO 7'!$A$17:$M$123</definedName>
    <definedName name="_xlnm._FilterDatabase" localSheetId="2" hidden="1">'M02-ABRIL17'!$A$17:$M$123</definedName>
    <definedName name="_xlnm._FilterDatabase" localSheetId="4" hidden="1">'Servicios Medicos'!$C$17:$J$77</definedName>
    <definedName name="_xlnm._FilterDatabase" localSheetId="0" hidden="1">'V0- ENERO'!$A$17:$M$124</definedName>
    <definedName name="_xlnm.Print_Area" localSheetId="6">GASTOS!$F$1:$J$50</definedName>
    <definedName name="eee">'[1]archivo de datos'!$E$34:$E$35</definedName>
    <definedName name="eeeeeeeeeeee">'[2]    '!$E$20:$E$31</definedName>
    <definedName name="eeeeeeeeeeeeeeeee">'[2]    '!$E$14:$E$17</definedName>
    <definedName name="fuenteRecursos">'[3]    '!$E$2:$E$11</definedName>
    <definedName name="meses">'[3]    '!$E$20:$E$31</definedName>
    <definedName name="modalidad">'[3]    '!$B$2:$B$15</definedName>
    <definedName name="vf">'[3]    '!$E$34:$E$35</definedName>
    <definedName name="vfestado">'[3]    '!$E$14:$E$17</definedName>
  </definedNames>
  <calcPr calcId="191029"/>
  <pivotCaches>
    <pivotCache cacheId="1"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8" i="7" l="1"/>
  <c r="D12" i="7" s="1"/>
  <c r="I118" i="7"/>
  <c r="K118" i="7" s="1"/>
  <c r="J101" i="7"/>
  <c r="I101" i="7"/>
  <c r="I101" i="6"/>
  <c r="J101" i="6"/>
  <c r="I119" i="6"/>
  <c r="K119" i="6" s="1"/>
  <c r="J119" i="6"/>
  <c r="D12" i="6" s="1"/>
  <c r="K83" i="4" l="1"/>
  <c r="J49" i="4"/>
  <c r="I49" i="4"/>
  <c r="J101" i="2"/>
  <c r="I101" i="2"/>
  <c r="N75" i="1" l="1"/>
  <c r="J62" i="4"/>
  <c r="I62" i="4"/>
  <c r="J64" i="4"/>
  <c r="I64" i="4"/>
  <c r="J72" i="1"/>
  <c r="I72" i="1"/>
  <c r="N24" i="1" l="1"/>
  <c r="J47" i="4"/>
  <c r="J48" i="4" s="1"/>
  <c r="E9" i="3" s="1"/>
  <c r="I47" i="4"/>
  <c r="I65" i="4" s="1"/>
  <c r="J65" i="4" l="1"/>
  <c r="N47" i="4"/>
  <c r="J18" i="4"/>
  <c r="J118" i="2" s="1"/>
  <c r="D12" i="2" s="1"/>
  <c r="H46" i="5"/>
  <c r="H45" i="5"/>
  <c r="O43" i="5"/>
  <c r="O40" i="5"/>
  <c r="J40" i="5"/>
  <c r="I39" i="5"/>
  <c r="J39" i="5" s="1"/>
  <c r="H39" i="5"/>
  <c r="J37" i="5"/>
  <c r="J35" i="5"/>
  <c r="O34" i="5"/>
  <c r="I34" i="5"/>
  <c r="H34" i="5"/>
  <c r="J34" i="5" s="1"/>
  <c r="O33" i="5"/>
  <c r="H33" i="5"/>
  <c r="J33" i="5" s="1"/>
  <c r="H32" i="5"/>
  <c r="J32" i="5" s="1"/>
  <c r="I31" i="5"/>
  <c r="J30" i="5"/>
  <c r="I29" i="5"/>
  <c r="I28" i="5" s="1"/>
  <c r="I27" i="5" s="1"/>
  <c r="H29" i="5"/>
  <c r="H27" i="5"/>
  <c r="H26" i="5"/>
  <c r="J26" i="5" s="1"/>
  <c r="I25" i="5"/>
  <c r="N23" i="5"/>
  <c r="J23" i="5"/>
  <c r="J22" i="5"/>
  <c r="N21" i="5"/>
  <c r="N22" i="5" s="1"/>
  <c r="H21" i="5"/>
  <c r="J21" i="5" s="1"/>
  <c r="H20" i="5"/>
  <c r="J20" i="5" s="1"/>
  <c r="J19" i="5"/>
  <c r="I18" i="5"/>
  <c r="I15" i="5" s="1"/>
  <c r="H18" i="5"/>
  <c r="N16" i="5"/>
  <c r="N15" i="5"/>
  <c r="N14" i="5"/>
  <c r="J14" i="5"/>
  <c r="Q13" i="5"/>
  <c r="J13" i="5"/>
  <c r="J12" i="5"/>
  <c r="I11" i="5"/>
  <c r="H11" i="5"/>
  <c r="J10" i="5"/>
  <c r="J9" i="5"/>
  <c r="J8" i="5"/>
  <c r="I7" i="5"/>
  <c r="I6" i="5" s="1"/>
  <c r="H7" i="5"/>
  <c r="H6" i="5" s="1"/>
  <c r="Q6" i="5"/>
  <c r="N6" i="5"/>
  <c r="R5" i="5"/>
  <c r="R8" i="5" s="1"/>
  <c r="F91" i="1"/>
  <c r="N66" i="4"/>
  <c r="N65" i="4"/>
  <c r="N64" i="4"/>
  <c r="N63" i="4"/>
  <c r="N62" i="4"/>
  <c r="N61" i="4"/>
  <c r="N60" i="4"/>
  <c r="N59" i="4"/>
  <c r="N58" i="4"/>
  <c r="N56" i="4"/>
  <c r="N55" i="4"/>
  <c r="N54" i="4"/>
  <c r="N53" i="4"/>
  <c r="N52" i="4"/>
  <c r="N51" i="4"/>
  <c r="N49" i="4"/>
  <c r="N45" i="4"/>
  <c r="N44" i="4"/>
  <c r="N43" i="4"/>
  <c r="N42" i="4"/>
  <c r="N41" i="4"/>
  <c r="N40" i="4"/>
  <c r="N39" i="4"/>
  <c r="N37" i="4"/>
  <c r="N35" i="4"/>
  <c r="N34" i="4"/>
  <c r="N33" i="4"/>
  <c r="N32" i="4"/>
  <c r="N31" i="4"/>
  <c r="N30" i="4"/>
  <c r="N29" i="4"/>
  <c r="N28" i="4"/>
  <c r="N27" i="4"/>
  <c r="N25" i="4"/>
  <c r="N24" i="4"/>
  <c r="N23" i="4"/>
  <c r="N22" i="4"/>
  <c r="N21" i="4"/>
  <c r="N20" i="4"/>
  <c r="N19" i="4"/>
  <c r="N76" i="1"/>
  <c r="N74" i="1"/>
  <c r="N73" i="1"/>
  <c r="N72" i="1"/>
  <c r="N71" i="1"/>
  <c r="N69" i="1"/>
  <c r="N68" i="1"/>
  <c r="N67" i="1"/>
  <c r="N65" i="1"/>
  <c r="N63" i="1"/>
  <c r="N62" i="1"/>
  <c r="N61" i="1"/>
  <c r="N59" i="1"/>
  <c r="N57" i="1"/>
  <c r="N56" i="1"/>
  <c r="N5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5" i="1"/>
  <c r="N23" i="1"/>
  <c r="N22" i="1"/>
  <c r="N21" i="1"/>
  <c r="N20" i="1"/>
  <c r="N19" i="1"/>
  <c r="N18" i="1"/>
  <c r="J38" i="4"/>
  <c r="N38" i="4" s="1"/>
  <c r="J36" i="4"/>
  <c r="N24" i="5" l="1"/>
  <c r="O24" i="5" s="1"/>
  <c r="J46" i="4"/>
  <c r="H47" i="5"/>
  <c r="N18" i="4"/>
  <c r="I36" i="5"/>
  <c r="I41" i="5" s="1"/>
  <c r="O14" i="5"/>
  <c r="N10" i="5"/>
  <c r="O10" i="5" s="1"/>
  <c r="J29" i="5"/>
  <c r="J11" i="5"/>
  <c r="J7" i="5"/>
  <c r="J18" i="5"/>
  <c r="J27" i="5"/>
  <c r="I5" i="5"/>
  <c r="N30" i="5"/>
  <c r="P30" i="5" s="1"/>
  <c r="J6" i="5"/>
  <c r="H25" i="5"/>
  <c r="H28" i="5"/>
  <c r="J28" i="5" s="1"/>
  <c r="H31" i="5"/>
  <c r="J31" i="5" s="1"/>
  <c r="N36" i="4"/>
  <c r="I38" i="5" l="1"/>
  <c r="H24" i="5"/>
  <c r="J25" i="5"/>
  <c r="J24" i="5" l="1"/>
  <c r="H15" i="5"/>
  <c r="J15" i="5" l="1"/>
  <c r="J36" i="5" s="1"/>
  <c r="H36" i="5"/>
  <c r="H5" i="5"/>
  <c r="J5" i="5" s="1"/>
  <c r="P6" i="5"/>
  <c r="K5" i="5" l="1"/>
  <c r="H41" i="5"/>
  <c r="H38" i="5"/>
  <c r="J41" i="5"/>
  <c r="J42" i="5" s="1"/>
  <c r="J38" i="5"/>
  <c r="J60" i="1" l="1"/>
  <c r="N60" i="1" s="1"/>
  <c r="E36" i="3"/>
  <c r="J58" i="1" l="1"/>
  <c r="E30" i="3" s="1"/>
  <c r="J66" i="1" l="1"/>
  <c r="N66" i="1" s="1"/>
  <c r="J26" i="1"/>
  <c r="E26" i="3" s="1"/>
  <c r="F92" i="1"/>
  <c r="J81" i="1" s="1"/>
  <c r="G84" i="1"/>
  <c r="J77" i="1" l="1"/>
  <c r="E28" i="3" s="1"/>
  <c r="J64" i="1"/>
  <c r="E31" i="3" s="1"/>
  <c r="E33" i="3" s="1"/>
  <c r="J67" i="4"/>
  <c r="J70" i="1"/>
  <c r="E27" i="3" s="1"/>
  <c r="J50" i="4"/>
  <c r="E10" i="3" s="1"/>
  <c r="E8" i="3"/>
  <c r="J26" i="4"/>
  <c r="E7" i="3" s="1"/>
  <c r="G79" i="4"/>
  <c r="D12" i="4"/>
  <c r="I118" i="2"/>
  <c r="J68" i="4" l="1"/>
  <c r="E29" i="3"/>
  <c r="E34" i="3" s="1"/>
  <c r="E38" i="3" s="1"/>
  <c r="E42" i="3" s="1"/>
  <c r="G80" i="4"/>
  <c r="G81" i="4" s="1"/>
  <c r="G82" i="4" s="1"/>
  <c r="G83" i="4" s="1"/>
  <c r="K86" i="4" s="1"/>
  <c r="K88" i="4" s="1"/>
  <c r="K76" i="4" s="1"/>
  <c r="K77" i="4" s="1"/>
  <c r="J70" i="4" s="1"/>
  <c r="E11" i="3"/>
  <c r="E12" i="3" s="1"/>
  <c r="J79" i="1"/>
  <c r="J80" i="1" s="1"/>
  <c r="K118" i="2"/>
  <c r="E14" i="3" l="1"/>
  <c r="E16" i="3" s="1"/>
  <c r="E20" i="3" s="1"/>
  <c r="E45" i="3"/>
  <c r="J71" i="4"/>
  <c r="D1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1"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9B23DFC9-4151-4126-912D-9EBF70C4AD6D}">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0" authorId="0" shapeId="0" xr:uid="{96A2D64B-FC6F-4A09-BD54-B1649B73AB1C}">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1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2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83" authorId="0" shapeId="0" xr:uid="{00000000-0006-0000-02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<sst xmlns="http://schemas.openxmlformats.org/spreadsheetml/2006/main" count="3949" uniqueCount="409">
  <si>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</si>
  <si>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</si>
  <si>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</si>
  <si>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</si>
  <si>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</si>
  <si>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</si>
  <si>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</si>
  <si>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</si>
  <si>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</si>
  <si>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</si>
  <si>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</si>
  <si>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</si>
  <si>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</si>
  <si>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</si>
  <si>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</si>
  <si>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</si>
  <si>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</si>
  <si>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</si>
  <si>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</si>
  <si>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</si>
  <si>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</si>
  <si>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</si>
  <si>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</si>
  <si>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</si>
  <si>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</si>
  <si>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</si>
  <si>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</si>
  <si>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</si>
  <si>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</si>
  <si>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</si>
  <si>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Febrero</t>
  </si>
  <si>
    <t>CONTRATACION_DIRECTA</t>
  </si>
  <si>
    <t>No</t>
  </si>
  <si>
    <t>NA</t>
  </si>
  <si>
    <t>Diana Carolina Molina Carvajal - Tel 6013779877 - dmolina@fbscgr.gov.co</t>
  </si>
  <si>
    <t>CONTRATACION_MINIMA_CUANTIA</t>
  </si>
  <si>
    <t>90141700; 941215000; 90141600; 90141500</t>
  </si>
  <si>
    <t>Prestación del servicio de inscripción y participación de funcionarios de la Contraloría General de la República y del Fondo de Bienestar Social de la Contraloría General de la República en carreras atléticas 2024</t>
  </si>
  <si>
    <t>84121803; 84121800; 91111700; 52141500; 52141800; 43211500; 80141600; 80141700; 80151500</t>
  </si>
  <si>
    <t>Adquisición de bonos para el Programa de Estímulos e Incentivos de la Contraloría General de la República 2024</t>
  </si>
  <si>
    <t>Julio</t>
  </si>
  <si>
    <t>SELECCION_ABREVIADA</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</si>
  <si>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</si>
  <si>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 72153100; 49201500; 95122300</t>
  </si>
  <si>
    <t>Septiembre</t>
  </si>
  <si>
    <t>Carmen Teresa Castañeda Villamizar - Tel 6013779877 - ccastañeda@fbscgtr.gov.co</t>
  </si>
  <si>
    <t>Mayo</t>
  </si>
  <si>
    <t>Junio</t>
  </si>
  <si>
    <t>60121100; 14111800</t>
  </si>
  <si>
    <t>Adquisición de material lúdico y recreativo para el Centro de Cuidado Infantil</t>
  </si>
  <si>
    <t>Abril</t>
  </si>
  <si>
    <t>85141700;85141701;85141702</t>
  </si>
  <si>
    <t>85161500; 85161502; 85161503; 81101706; 73152108</t>
  </si>
  <si>
    <t>Marzo</t>
  </si>
  <si>
    <t>SUBASTA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</si>
  <si>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 42211501; 42211502; 42251608; 42251610; 42251612; 42251618; 42251619; 42251621; 42251623; 42251624; 31241706; 42192107;  42182902;  41103903</t>
  </si>
  <si>
    <t>41116100;41116107;41116122;41116139</t>
  </si>
  <si>
    <t>RECURSOS PROPIOS</t>
  </si>
  <si>
    <t>N/A</t>
  </si>
  <si>
    <t>Enero</t>
  </si>
  <si>
    <t>76121900;76121901</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</si>
  <si>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</si>
  <si>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instrumentos musicales para el Colegio para hijos de empleados de la CGR</t>
  </si>
  <si>
    <t xml:space="preserve">56121505;86141702;81101701;43232505;43211500;43211501;43211507;43211600;43211608;43231512;72151900;72101500;72121400;5610700;56101900;56101500;72154000;72151600;72141100.
</t>
  </si>
  <si>
    <t>Prestación del servicio para la evaluación anual del proceso de certificación de calidad del modelo de excelencia versión 2024 del Colegio para hijos de Empleados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</si>
  <si>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</si>
  <si>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</si>
  <si>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85121608; 86111604; 86101705</t>
  </si>
  <si>
    <t>Aplicación batería de riesgo psicosocial y realización de actividades de intervención para los factores de riesgos evidenciados como riesgo alto y riesgo muy alto</t>
  </si>
  <si>
    <t>46181500; 46181600; 53102710; 46181505; 46181804; 46181604; 46181501; 46181533</t>
  </si>
  <si>
    <t>Suministrar la dotación, elementos de protección personal para los funcionarios del Fondo de Bienestar Social de la Contraloría General de la República y ropa de seguridad para los brigadistas de la Entidad.</t>
  </si>
  <si>
    <t>86101705; 49101602</t>
  </si>
  <si>
    <t>Contratar la prestación de servicios especializados para la implementación de la estrategia para transformar la cultura organizacional y e impulsar la competitividad.</t>
  </si>
  <si>
    <t>Agosto</t>
  </si>
  <si>
    <t>43233200;32101600</t>
  </si>
  <si>
    <t>Adquirir elementos pasivos y activos de red, con el fin de soportar la plataforma del Fondo de Bienestar Social de la Contraloría General de la República</t>
  </si>
  <si>
    <t>52161500;45111900</t>
  </si>
  <si>
    <t>Contratar la Poliza de vida grupo empleados y/o trabajadores para amparar a los funcionarios de la Contraloría General de la República</t>
  </si>
  <si>
    <t>LICITACION</t>
  </si>
  <si>
    <t>Presupuesto General de la Nación – PGN</t>
  </si>
  <si>
    <t>52161505;52141501</t>
  </si>
  <si>
    <t>44121900;44121804;31201500;60121300;44121700;44121600;44121706;44122100;44121618;44121800;44121701;14111507;45101603;44121716;44122105</t>
  </si>
  <si>
    <t>72102103;76111600</t>
  </si>
  <si>
    <t>92121500;92121700;32151800;46101500;46151600</t>
  </si>
  <si>
    <t>Sí</t>
  </si>
  <si>
    <t>No solicitadas</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</si>
  <si>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</si>
  <si>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</si>
  <si>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Octubre</t>
  </si>
  <si>
    <t>Compra de filtros de agua (PP+CTO+UF) para los Dispensadores Premium referencia OT-PRE2022-0501. , de las diferentes sedes del fondo de bienestar social de la CGR</t>
  </si>
  <si>
    <t>CONCURSO_MERITOS</t>
  </si>
  <si>
    <t xml:space="preserve">Contrato de mantenimiento a todo costo incluye mano de obra, equipos y materiales, para la infraestructura Colegio y Centro médico por el año </t>
  </si>
  <si>
    <t>item</t>
  </si>
  <si>
    <t>Grupo
/Area</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</si>
  <si>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</si>
  <si>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</si>
  <si>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44121701;44112001;44112004;44121507;44122003;82101505;82100000;82101500;27112309;53121603;53121602;53121701;52152103;48101919;49101602;49221510</t>
  </si>
  <si>
    <t>15101506, 78181701</t>
  </si>
  <si>
    <t>Contratar el Suministro de combustible para el vehículo de propiedad del Fondo de Bienestar Social de la Contraloría General de la República.</t>
  </si>
  <si>
    <t>Adquisición de televisores y soportes para televisores  para la sede del colegio para Hijos de los empleados de la Contraloría General de la República.</t>
  </si>
  <si>
    <t>Compra de elementos de papelería, útiles de oficina y consumibles de impresión para las diferentes sedes del Fondo de Bienestar Social de la Contraloría General de la República</t>
  </si>
  <si>
    <t>39121000 ;47121800;30162100</t>
  </si>
  <si>
    <t xml:space="preserve">Compra de equipo y herramienta necesario para el funcionamiento y apoyo al mantenimiento de las instalaciones a cargo del FBSCGR,(trasformador y/o elevador de voltaje 110 a 220 30000 ampe, hidro lavadora, 3.55mt , Escalera de 12 Pasos).  
</t>
  </si>
  <si>
    <t>Prestar el servicio de fumigación, desinfección sanitaria, control de insectos y roedores, saneamiento ambiental y lavado de tanques de almacenamiento para las diferentes sedes del Fondo de Bienestar Social de la CGR.</t>
  </si>
  <si>
    <t>Prestación del servicio de vigilancia y seguridad privada con arma, sin arma y medios tecnológicos para  las  sedes del  Centro Médico y Colegio para Hijos de Empleados de la Contraloría General de la República del Fondo de Bienestar Social de la CGR.</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</si>
  <si>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</si>
  <si>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</si>
  <si>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Prestar  servicios  de  organización  logistica  y  desarrollo  de  programas  de  recreacion cultura deportes y salud dirigido a las Gerencias Departamentales- Antioquia, de acuerdo al Plan de Bienestar</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</si>
  <si>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</si>
  <si>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</si>
  <si>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</si>
  <si>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Prestar  servicios  de  organización  logistica  y  desarrollo  de  programas  de  recreacion cultura deportes y salud dirigido a las Gerencias Departamentales- Boyacá, de acuerdo al Plan de Bienestar</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</si>
  <si>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</si>
  <si>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</si>
  <si>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</si>
  <si>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</si>
  <si>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</si>
  <si>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</si>
  <si>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</si>
  <si>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</si>
  <si>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</si>
  <si>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</si>
  <si>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</si>
  <si>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</si>
  <si>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</si>
  <si>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</si>
  <si>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</si>
  <si>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</si>
  <si>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</si>
  <si>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</si>
  <si>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</si>
  <si>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</si>
  <si>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</si>
  <si>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</si>
  <si>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</si>
  <si>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</si>
  <si>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</si>
  <si>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90151800; 90151600; 9015170; 80141900; 90151500; 93141506; 81141601; 90101603; 84121803; 80141700; 90141502; 90111600; 93141701; 93141500; 80141625; 93141700; 90151700; 90151600; 90141502; 90151500; 90141600; 90141500; 93141701; 93141506; 93141500</t>
  </si>
  <si>
    <t>72121500, 56101700, 72103300, 56101500</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</si>
  <si>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</si>
  <si>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</si>
  <si>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</si>
  <si>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</si>
  <si>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Compra de INSUMOS, DISPOSITIVOS MEDICOS Y  PRODUCTOS FARMACEUTICOS (insumos y reactivos de laboratorio clínico, insumos de odontología, insumos medico quirurgicos, de fisioterapia) para el Programa de Salud Centro Médico del FBS para la vigencia 2024.</t>
  </si>
  <si>
    <t>Adquirir los controles de calidad del laboratorio clínico para el Programa de Salud Centro Médico del Fondo de Bienestar Social de la Contraloría General de la República durante la vigencia 2024.</t>
  </si>
  <si>
    <t>Contratar el servicio para la gestión integral de los residuos hospitalarios y similares generados en el Centro Médico del FBS de la CGR durante la vigencia 2024</t>
  </si>
  <si>
    <t>Prestar servicios profesionales como docente del áea de física para el programa de Educación del Colegio para hijos de empleados de la Contraloria General de la República, del Fondo de Bienestar Social de la CGR.</t>
  </si>
  <si>
    <t>Prestación de servicios profesionales, como instructutor de deportes para la realización de actividades propias del Colegio para hijos de empleados de la CGR</t>
  </si>
  <si>
    <t>Prestación de servicios profesionales, como instructutor de música para la realización de actividades propias del Colegio para hijos de empleados de la CGR</t>
  </si>
  <si>
    <t>861017000;86101705;80111500;80101810
86111604, 86132000</t>
  </si>
  <si>
    <t>Prestar los servicios para adelantar los procesos de formación y capacitación de los funcionarios del Fondo de Bienestar Social de la Contraloría General de la República, de acuerdo con el Plan Institucional de Capacitación.</t>
  </si>
  <si>
    <t>93141506, 81141601, 90101603, 90141502, 93141500, 80141625</t>
  </si>
  <si>
    <t>Prestar el servicio para realizar las actividades del Plan de Bienestar Social, para los funcionarios del Fondo de Bienestar Social de la Contraloría General de la República.</t>
  </si>
  <si>
    <t xml:space="preserve">85101503; 85122201, 85121600, 85101502, 51201600 </t>
  </si>
  <si>
    <t>Prestar los servicios de capacitación y logistica necesaria para el desarrollo de actividades de promoción y prevención de seguridad y salud en el trabajo para los funcionarios del Fondo de Bienestar Social de la Contraloría General de la República</t>
  </si>
  <si>
    <t xml:space="preserve"> 86101810; 80111504</t>
  </si>
  <si>
    <t>81112200; 43232300</t>
  </si>
  <si>
    <t>Prestar los servicios de outsorcing, soporte y  mantenimiento del software nómina del Fondo de Bienestar Social de la Contraloría General de la República</t>
  </si>
  <si>
    <t>Prestar los servicios de outsorcing, soporte y   el mantenimiento del Software de salud del Centro Medico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</si>
  <si>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</si>
  <si>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</si>
  <si>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</si>
  <si>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</si>
  <si>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</si>
  <si>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</si>
  <si>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</si>
  <si>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</si>
  <si>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</si>
  <si>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Prestar los de servicios para realizar la renovación del licenciamiento del software Vmware de la entidad</t>
  </si>
  <si>
    <t>Realizar la renovación del licenciamiento enterprise del correo electrónico del Fondo de Bienestar Social de la Contraloría General de la República</t>
  </si>
  <si>
    <t>43201400;43201500; 43201600;
43201900;43202000; 43202200;</t>
  </si>
  <si>
    <t>Adquirir los  componentes e insumos para adelantar el mantenimiento de equipos que conforman la plataforma tecnologica del Fondo de Bienestar Social de la Contraloría General de la República</t>
  </si>
  <si>
    <t>Adquirir el licenciamiento del software microsoft Office para los equipos del Fondo de Bienestar Social de la Contraloría General de la República</t>
  </si>
  <si>
    <t>Adquirir  licencias de sistema operativo para los equipos del Fondo de Bienestar Social de la Contraloría General de la República</t>
  </si>
  <si>
    <t>Adquirir  equipos computadores para los funcionarios del Fondo de Bienestar Social de la Contraloría General de la República</t>
  </si>
  <si>
    <t>Adquirir firmas digitales con el fin de asegurar la conectividad y registro de información en el sistema SIIF Nación II,  CETIL  y firma digital persona juridica para facturación electrónica</t>
  </si>
  <si>
    <t>43221700, 43222600, 43223300</t>
  </si>
  <si>
    <t>Adquirir estaciones de atención al publico con equipos de despliegue de información</t>
  </si>
  <si>
    <t>Bienestar y Calidad de vida</t>
  </si>
  <si>
    <t>Desarrollo y Emprendimiento</t>
  </si>
  <si>
    <t>Talento Humano</t>
  </si>
  <si>
    <t>TICS</t>
  </si>
  <si>
    <t>Grupo Gestion Administrativa (RF)</t>
  </si>
  <si>
    <t>RUBRO DE ADQUISICIÓN DE BIENES Y SERVICIOS</t>
  </si>
  <si>
    <t>NECESIDADES NO INCLUYEN PAA</t>
  </si>
  <si>
    <t>VALOR</t>
  </si>
  <si>
    <t>Viáticos y gastos de viaje</t>
  </si>
  <si>
    <t>Internet y telefónía</t>
  </si>
  <si>
    <t>Acueducto, gas y energía</t>
  </si>
  <si>
    <t>Aseo</t>
  </si>
  <si>
    <t>Cajas menores</t>
  </si>
  <si>
    <t>Total Necesidades no PAA</t>
  </si>
  <si>
    <t xml:space="preserve">SOAT </t>
  </si>
  <si>
    <t>Vigencias futuras 2024</t>
  </si>
  <si>
    <t>Total rubro A ByS</t>
  </si>
  <si>
    <t>Valor póliza</t>
  </si>
  <si>
    <t>Rubro menos póliza</t>
  </si>
  <si>
    <t>Mitad 6%</t>
  </si>
  <si>
    <t>/01/2024</t>
  </si>
  <si>
    <r>
      <rPr>
        <b/>
        <sz val="11"/>
        <color indexed="8"/>
        <rFont val="Calibri"/>
        <family val="2"/>
      </rPr>
      <t>MISION</t>
    </r>
    <r>
      <rPr>
        <sz val="11"/>
        <color theme="1"/>
        <rFont val="Aptos Narrow"/>
        <family val="2"/>
        <scheme val="minor"/>
      </rPr>
      <t xml:space="preserve">: Ofrecer servicios de bienestar con oportunidad, por medio de programas que mejoren la calidad de vida de nuestros usuarios y sus familias.
</t>
    </r>
    <r>
      <rPr>
        <b/>
        <sz val="11"/>
        <color indexed="8"/>
        <rFont val="Calibri"/>
        <family val="2"/>
      </rPr>
      <t xml:space="preserve">VISION: </t>
    </r>
    <r>
      <rPr>
        <sz val="11"/>
        <color theme="1"/>
        <rFont val="Aptos Narrow"/>
        <family val="2"/>
        <scheme val="minor"/>
      </rPr>
      <t>Posicionarnos en el 2026 como gestores de bienestar mediante la transformación, agilidad oportunidad y mejora en la prestación de los servicios, soportados en un talento humano dispuesto al cambio.</t>
    </r>
  </si>
  <si>
    <t>Contratar el suministro de tiquetes aéreos en rutas nacionales para el desplazamiento de los funcionarios y contratistas del Fondo de Bienestar Social de la Contraloría General de la República.</t>
  </si>
  <si>
    <t>6% Acuerdo Sindical -  50% apoyos para educación No formal - Plan  Capacitación PAA
50% Apoyos educativos Educación formal Resolución</t>
  </si>
  <si>
    <t>Menos No incluye PAA</t>
  </si>
  <si>
    <t>Total para el PAA</t>
  </si>
  <si>
    <t>Contratar el servicio de exámenes médicos ocupacionales para los empleados del Fondo de Bienestar Social de la CGR (Ingreso, Periódicos, Egreso, Posincapacidad, Cambio de ocupación, Reintegro, Paraclínicos) y Estudios de puesto de trabajo.</t>
  </si>
  <si>
    <t>Contratar el servicio para administrar el proceso de emisión, custodia y administración de Pagarés desmaterializados, para los créditos del Fondo de Bienestar Social de la Contraloría General de la República</t>
  </si>
  <si>
    <t>Restar</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</si>
  <si>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</si>
  <si>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TALENTO HUMANO</t>
  </si>
  <si>
    <t>PÓLIZA</t>
  </si>
  <si>
    <t>CONTRATOS DE PRESTACION DE SERVICIOS</t>
  </si>
  <si>
    <t>PLAN DE BIENESTAR GERENCIAS</t>
  </si>
  <si>
    <t>PLAN DE BIENESTAR NIVEL CENTRAL</t>
  </si>
  <si>
    <t>CENTRO MÉDICO</t>
  </si>
  <si>
    <t>COLEGIO</t>
  </si>
  <si>
    <t>TOTAL</t>
  </si>
  <si>
    <t>MANTENIMIENTO - RECURSOS FÍSICOS</t>
  </si>
  <si>
    <t>C. NECESIDADES ADICIONALES</t>
  </si>
  <si>
    <t>Posibles códigos UNSPSC</t>
  </si>
  <si>
    <t>Ubicación: Distrito Capital de Bogotá - Bogotá Nombre del responsable: DIANA MOLINA CARVAJAL Teléfono: 3532760 
Correo: fondobienestar@fbscgr.gov.co</t>
  </si>
  <si>
    <t>Adquirir la infraestructura que permita la iomplmentación de aulas digitales en el Colegio del CGR</t>
  </si>
  <si>
    <t>Ubicación: Distrito Capital de Bogotá - Bogotá Nombre del responsable: DIANA MOLINA CARVAJAL Teléfono: 3532760 
Correo:  ondobienestar@fbscgr.gov.co</t>
  </si>
  <si>
    <t>valor</t>
  </si>
  <si>
    <t>Menos no PAA</t>
  </si>
  <si>
    <t>Total PAA</t>
  </si>
  <si>
    <t>PRESUPUESTO SERV MED. 2024</t>
  </si>
  <si>
    <t>RESTAR</t>
  </si>
  <si>
    <t>DEBE QUEDAR</t>
  </si>
  <si>
    <t>Presupuesto PAA</t>
  </si>
  <si>
    <t xml:space="preserve"> el servicio de organización y ejecución de las actividades feria del libro, día del estudiante, día de la familia, festival de inglés, convivencias y ceremonia de grados estudiantes del colegio para hijos de empleados de la contraloría general de la república.</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</si>
  <si>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</si>
  <si>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junio</t>
  </si>
  <si>
    <t>APOYOS EDUCATIVOS, SE INCREMENTÓ EL 9.28% CONFORME A LO EJECUTADO EN 2023</t>
  </si>
  <si>
    <t>Adquisición de máquinas y elementos para el gimnasio del Fondo de Bienestar Social de la Contraloría General de la República. Mantenimiento correctivos y preventivo de equipos de gimnasio</t>
  </si>
  <si>
    <t>RESUMEN PLAN ANUAL DE ADQUISICIONES 2024</t>
  </si>
  <si>
    <t>ADQUISICIÓN DE BIENES Y SERVICIOS</t>
  </si>
  <si>
    <t>Clasificación</t>
  </si>
  <si>
    <t>Póliza</t>
  </si>
  <si>
    <t>Mantenimiento - Recursos Físicos</t>
  </si>
  <si>
    <t>Total</t>
  </si>
  <si>
    <t>Total Presupuesto Gastos</t>
  </si>
  <si>
    <t>Saldo</t>
  </si>
  <si>
    <t>Servicios Médicos, Educativos, Recreativos, y Culturales para funcionarios  de la CGR</t>
  </si>
  <si>
    <t>Adquisición de Bienes y Servicios</t>
  </si>
  <si>
    <t>Contratos de Prestación de Servicios</t>
  </si>
  <si>
    <t>Centro Médico</t>
  </si>
  <si>
    <t>Colegio</t>
  </si>
  <si>
    <t>Subtotal Subdirección D y E</t>
  </si>
  <si>
    <t>Gerencias Departamentales</t>
  </si>
  <si>
    <t>Plan de Bienestar Nivel Central</t>
  </si>
  <si>
    <t>Subtotal Subdirección Bienestar</t>
  </si>
  <si>
    <t>NO</t>
  </si>
  <si>
    <t>81161700;72103300;8111800</t>
  </si>
  <si>
    <t>Subtotal 1 PAA</t>
  </si>
  <si>
    <t>Subtotal 2 PAA</t>
  </si>
  <si>
    <t>FONDO DE BIENESTAR SOCIAL DE LA CONTRALORÍA GENERAL DE LA REPÚBLICA</t>
  </si>
  <si>
    <t xml:space="preserve"> PRESUPUESTO 2024</t>
  </si>
  <si>
    <t>PROGRAMACIÓN DE GASTOS DE FUNCIONAMIENTO Y SERVICIO DE LA DEUDA</t>
  </si>
  <si>
    <t>Cta</t>
  </si>
  <si>
    <t>Subcta</t>
  </si>
  <si>
    <t>Obj gasto</t>
  </si>
  <si>
    <t>Ord</t>
  </si>
  <si>
    <t>CLASIFICACIÓN</t>
  </si>
  <si>
    <t>CONCEPTO</t>
  </si>
  <si>
    <t>NACIÓN</t>
  </si>
  <si>
    <t>PROPIOS</t>
  </si>
  <si>
    <t>CUENTA</t>
  </si>
  <si>
    <t>TOTAL PRESUPUESTO DE FUNCIONAMIENTO</t>
  </si>
  <si>
    <t>01</t>
  </si>
  <si>
    <t>GASTOS DE PERSONAL</t>
  </si>
  <si>
    <t>GASTOS DE PERSONAL 2023</t>
  </si>
  <si>
    <t>01.01</t>
  </si>
  <si>
    <t>Planta de Personal Permanente</t>
  </si>
  <si>
    <t>Salario</t>
  </si>
  <si>
    <t>01.01.01</t>
  </si>
  <si>
    <t>Salarios</t>
  </si>
  <si>
    <t>Contribuciones inherentes a la nómina</t>
  </si>
  <si>
    <t>02</t>
  </si>
  <si>
    <t>01.01.02</t>
  </si>
  <si>
    <t>Contribuciones Inherentes a la nómina</t>
  </si>
  <si>
    <t>Remuneraciones no constitutivas FS</t>
  </si>
  <si>
    <t>03</t>
  </si>
  <si>
    <t>01.01.03</t>
  </si>
  <si>
    <t>Remuneraciones no Constitutivas de Factor Salarial</t>
  </si>
  <si>
    <t>Anteproyecto 2024</t>
  </si>
  <si>
    <t>02.01</t>
  </si>
  <si>
    <t>Adquisición de Activos No Financieros</t>
  </si>
  <si>
    <t>ADQUISICIÓN DE BIENES Y SERVICIOS 2023</t>
  </si>
  <si>
    <t>02.02</t>
  </si>
  <si>
    <r>
      <t>Adquisición Diferente de Activos</t>
    </r>
    <r>
      <rPr>
        <sz val="8"/>
        <color theme="4" tint="-0.499984740745262"/>
        <rFont val="Arial Narrow"/>
        <family val="2"/>
      </rPr>
      <t xml:space="preserve"> </t>
    </r>
  </si>
  <si>
    <t>Menos 5.000.000</t>
  </si>
  <si>
    <t>Adquisición Diferente de Activos (seguro CGR) *</t>
  </si>
  <si>
    <t>TRANSFERENCIAS CORRIENTES</t>
  </si>
  <si>
    <t>Anteproyecto 2024 - Póliza vida funcionarios CGR</t>
  </si>
  <si>
    <t>03.03</t>
  </si>
  <si>
    <t>A entidades del gobierno</t>
  </si>
  <si>
    <t>003</t>
  </si>
  <si>
    <t>30.03.01</t>
  </si>
  <si>
    <t>A órganos del PGN</t>
  </si>
  <si>
    <t>30.03</t>
  </si>
  <si>
    <t>30.03.01.999</t>
  </si>
  <si>
    <t>03.04</t>
  </si>
  <si>
    <t xml:space="preserve">Prestaciones sociales </t>
  </si>
  <si>
    <t>TRANSFERENCIAS CORRIENTES 2023</t>
  </si>
  <si>
    <t>03.04.02</t>
  </si>
  <si>
    <t>Prestaciones sociales relacionadas con el empleo (no de pensiones)</t>
  </si>
  <si>
    <t>Menos 5%</t>
  </si>
  <si>
    <t>03.04.02.012</t>
  </si>
  <si>
    <t xml:space="preserve">Incapacidades y licencias de maternidad y paternidad </t>
  </si>
  <si>
    <t>03.04.02.16</t>
  </si>
  <si>
    <t>Mas Incapacidades + sentencias y conciliaciones</t>
  </si>
  <si>
    <t>03.10</t>
  </si>
  <si>
    <t>Sentencias y conciliaciones</t>
  </si>
  <si>
    <t>004</t>
  </si>
  <si>
    <t>03.10.01</t>
  </si>
  <si>
    <t>Fallos nacionales</t>
  </si>
  <si>
    <t>03.10.01.001</t>
  </si>
  <si>
    <t>Sentencias y Conciliaciones</t>
  </si>
  <si>
    <t>06</t>
  </si>
  <si>
    <t>ADQUISICIÓN DE ACTIVOS FINANCIEROS</t>
  </si>
  <si>
    <t xml:space="preserve">ADQUISICIÓN DE ACTIVOS FINANCIEROS 2023 </t>
  </si>
  <si>
    <t>06.01</t>
  </si>
  <si>
    <t>Concesión de préstamos</t>
  </si>
  <si>
    <t>Menos déficit</t>
  </si>
  <si>
    <t>006</t>
  </si>
  <si>
    <t>06.01.04</t>
  </si>
  <si>
    <t>A Personas Naturales</t>
  </si>
  <si>
    <t>Total Disponible</t>
  </si>
  <si>
    <t>06.01.04.008</t>
  </si>
  <si>
    <t>Préstamos Directos Ley 106/93</t>
  </si>
  <si>
    <t>07</t>
  </si>
  <si>
    <t>DISMINUCIÓN DE PASIVOS</t>
  </si>
  <si>
    <t>007</t>
  </si>
  <si>
    <t>07.01.01</t>
  </si>
  <si>
    <t>Cesantías Definitivas</t>
  </si>
  <si>
    <t>DISMINUCIÓN  DE PASIVOS 2023</t>
  </si>
  <si>
    <t>07.01.02</t>
  </si>
  <si>
    <t>Cesantías Parciales</t>
  </si>
  <si>
    <t>A</t>
  </si>
  <si>
    <t>08</t>
  </si>
  <si>
    <t>GASTOS POR TRIBUTOS, MULTAS, SANCIONES E INTERESES DE MORA</t>
  </si>
  <si>
    <t>08.01</t>
  </si>
  <si>
    <t>Impuestos</t>
  </si>
  <si>
    <t xml:space="preserve">TOTAL PRESUPUESTO FUNCIONAMIENTO </t>
  </si>
  <si>
    <t>PRESUPUESTO DE INVERSIÓN</t>
  </si>
  <si>
    <t>TOTAL FUNCIONAMIENTO + INVERSIÓN</t>
  </si>
  <si>
    <t>B</t>
  </si>
  <si>
    <t>10</t>
  </si>
  <si>
    <t>SERVICIO DE LA DEUDA PÚBLICA INTERNA</t>
  </si>
  <si>
    <t>GASTOS POR TRIBUTOS 2023</t>
  </si>
  <si>
    <t>008</t>
  </si>
  <si>
    <t>10.04</t>
  </si>
  <si>
    <t>Fondo de contingencias</t>
  </si>
  <si>
    <t>TOTAL PRESUPUESTO FUNCIONAMIENTO Y SERVICIO DEUDA</t>
  </si>
  <si>
    <t>C</t>
  </si>
  <si>
    <t>SERVICIO DE LA DEUDA PÚBLICA 2023</t>
  </si>
  <si>
    <t>RECURSOS</t>
  </si>
  <si>
    <t>INGRESOS ESTIMADOS</t>
  </si>
  <si>
    <t xml:space="preserve">RECURSOS NACIÓN </t>
  </si>
  <si>
    <t>Total PAA (Subtotal PAA 1 + Subtotal PAA 2)</t>
  </si>
  <si>
    <t>Subtotal</t>
  </si>
  <si>
    <t>Etiquetas de fila</t>
  </si>
  <si>
    <t>Total general</t>
  </si>
  <si>
    <t>Cuenta de item</t>
  </si>
  <si>
    <t>Grupo Asuntos Jurídicos</t>
  </si>
  <si>
    <t>Prestar Servicios profesionales como abogado en la defensa judicial del Fondo de Bienestar Social de la Contraloría General de la República.</t>
  </si>
  <si>
    <t>JURÍDICA</t>
  </si>
  <si>
    <t>Grupo de asuntos Jurídicos</t>
  </si>
  <si>
    <t>SELECCION_ABREVIADA_ACUERDO_MARCO</t>
  </si>
  <si>
    <t>Prestación de servicios de apoyo a la gestión como auxiliar de enfermería para la institución educativa del Fondo de Bienestar Social de la Contraloría General de la República, sin que exista subordinación laboral y utilizando sus propios medios.</t>
  </si>
  <si>
    <t>Adquisición  de material didactico e insumos para el Colegio para Hijos de Empleados de la CGR</t>
  </si>
  <si>
    <t>Realizar el diseño, suministro y adecuación de  infraestructura de diferentes espacios  del  Colegio para Hijos de Empleados de la CGR</t>
  </si>
  <si>
    <t>Elaboración y suministro  de material institucional para el Fondo de Bienestar Social de la CGR</t>
  </si>
  <si>
    <t>Adecuacion y suministro de la plataforma de transmisión de datos del colegio de la CGR</t>
  </si>
  <si>
    <t>Realizar  la consultoria de la cubierta para el patio central y del  RDI/RCI Sistema contra Incendio del colegio para hijos de los empleados de la CGR, incluye tramites y licencias ante curaduria</t>
  </si>
  <si>
    <t>Arrendamiento para prestar el servicio de Catering en el Colegio para hijos de Empleados de la Contraloría General de la República</t>
  </si>
  <si>
    <t>Otros recursos</t>
  </si>
  <si>
    <t>90101800, 90101700, 80131502</t>
  </si>
  <si>
    <t>60102000, 60141200</t>
  </si>
  <si>
    <t>76111501;90101700;70111703;47131500;47131600;47131900;50201700;50161500;73152100</t>
  </si>
  <si>
    <t>90141700;941215000;90141600;90141500</t>
  </si>
  <si>
    <t>84121803;84121800;91111700;52141500;52141800;43211500;80141600;80141700;80151500</t>
  </si>
  <si>
    <t>90151800;90151600;9015170;80141900;90151500;93141506;81141601;90101603;84121803;80141700;90141502;90111600;93141701;93141500;80141625;93141700;90151700;90151600;90141502;90151500;90141600;90141500;93141701;93141506;93141500</t>
  </si>
  <si>
    <t>49171500;72153100;49201500;95122300</t>
  </si>
  <si>
    <t>60121100;14111800</t>
  </si>
  <si>
    <t>85161500;85161502;85161503;81101706;73152108</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</si>
  <si>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</si>
  <si>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81112200;43232300</t>
  </si>
  <si>
    <t>60102000;60141200</t>
  </si>
  <si>
    <t>90101800;90101700;80131502</t>
  </si>
  <si>
    <t>861017000;86101705;80111500;80101810
86111604;86132000</t>
  </si>
  <si>
    <t>93141506;81141601;90101603;90141502;93141500;80141625</t>
  </si>
  <si>
    <t>85121608;86111604;86101705</t>
  </si>
  <si>
    <t>46181500;46181600;53102710;46181505;46181804;46181604;46181501;46181533</t>
  </si>
  <si>
    <t>85101503;85122201;85121600;85101502;51201600</t>
  </si>
  <si>
    <t>86101705;49101602</t>
  </si>
  <si>
    <t>86101810;80111504</t>
  </si>
  <si>
    <t>43201400;43201500;43201600;
43201900;43202000;43202200;</t>
  </si>
  <si>
    <t>43221700;43222600;43223300</t>
  </si>
  <si>
    <t>15101506;78181701</t>
  </si>
  <si>
    <t>72121500;56101700;72103300;56101500</t>
  </si>
  <si>
    <t>47121800;30162100;40142000</t>
  </si>
  <si>
    <t xml:space="preserve">Compra de equipos y herramientas necesarias para el funcionamiento y apoyo al mantenimiento de las instalaciones a cargo del Fondo de Bienestar Social de la Contraloría General de la República.
</t>
  </si>
  <si>
    <t>marzo</t>
  </si>
  <si>
    <t>72101500;72102900;72121400;72153200;72151300;72103300</t>
  </si>
  <si>
    <t>39121000;47121800;30162100</t>
  </si>
  <si>
    <t>86131600;86132000</t>
  </si>
  <si>
    <t>86121500; 86141500</t>
  </si>
  <si>
    <t>ABRIL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</si>
</sst>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 #,##0;[Red]\-&quot;$&quot;\ #,##0"/>
    <numFmt numFmtId="41" formatCode="_-* #,##0_-;\-* #,##0_-;_-* &quot;-&quot;_-;_-@_-"/>
    <numFmt numFmtId="44" formatCode="_-&quot;$&quot;\ * #,##0.00_-;\-&quot;$&quot;\ * #,##0.00_-;_-&quot;$&quot;\ * &quot;-&quot;??_-;_-@_-"/>
    <numFmt numFmtId="43" formatCode="_-* #,##0.00_-;\-* #,##0.00_-;_-* &quot;-&quot;??_-;_-@_-"/>
    <numFmt numFmtId="164" formatCode="&quot;$&quot;#,##0;\-&quot;$&quot;#,##0"/>
    <numFmt numFmtId="165" formatCode="_-&quot;$&quot;* #,##0.00_-;\-&quot;$&quot;* #,##0.00_-;_-&quot;$&quot;* &quot;-&quot;??_-;_-@_-"/>
    <numFmt numFmtId="166" formatCode="_(&quot;$&quot;\ * #,##0_);_(&quot;$&quot;\ * \(#,##0\);_(&quot;$&quot;\ * &quot;-&quot;??_);_(@_)"/>
    <numFmt numFmtId="167" formatCode="_(* #,##0_);_(* \(#,##0\);_(* &quot;-&quot;??_);_(@_)"/>
    <numFmt numFmtId="168" formatCode="_-&quot;$&quot;\ * #,##0_-;\-&quot;$&quot;\ * #,##0_-;_-&quot;$&quot;\ * &quot;-&quot;??_-;_-@_-"/>
    <numFmt numFmtId="169" formatCode="_-* #,##0_-;\-* #,##0_-;_-* &quot;-&quot;??_-;_-@_-"/>
    <numFmt numFmtId="170" formatCode="0.000%"/>
    <numFmt numFmtId="171" formatCode="_-&quot;$&quot;* #,##0_-;\-&quot;$&quot;* #,##0_-;_-&quot;$&quot;* &quot;-&quot;??_-;_-@_-"/>
  </numFmts>
  <fonts count="69" x14ac:knownFonts="1">
    <font>
      <sz val="11"/>
      <color theme="1"/>
      <name val="Aptos Narrow"/>
      <family val="2"/>
      <scheme val="minor"/>
    </font>
    <font>
      <sz val="11"/>
      <color theme="1"/>
      <name val="Aptos Narrow"/>
      <family val="2"/>
      <scheme val="minor"/>
    </font>
    <font>
      <b/>
      <sz val="11"/>
      <color theme="0"/>
      <name val="Aptos Narrow"/>
      <family val="2"/>
      <scheme val="minor"/>
    </font>
    <font>
      <b/>
      <sz val="11"/>
      <color theme="1"/>
      <name val="Aptos Narrow"/>
      <family val="2"/>
      <scheme val="minor"/>
    </font>
    <font>
      <sz val="11"/>
      <color theme="0"/>
      <name val="Aptos Narrow"/>
      <family val="2"/>
      <scheme val="minor"/>
    </font>
    <font>
      <u/>
      <sz val="11"/>
      <color theme="10"/>
      <name val="Aptos Narrow"/>
      <family val="2"/>
      <scheme val="minor"/>
    </font>
    <font>
      <b/>
      <sz val="11"/>
      <color indexed="8"/>
      <name val="Calibri"/>
      <family val="2"/>
    </font>
    <font>
      <sz val="10"/>
      <name val="Arial"/>
      <family val="2"/>
    </font>
    <font>
      <b/>
      <sz val="11"/>
      <name val="Arial"/>
      <family val="2"/>
    </font>
    <font>
      <sz val="12"/>
      <color theme="1"/>
      <name val="Aptos Narrow"/>
      <family val="2"/>
      <scheme val="minor"/>
    </font>
    <font>
      <b/>
      <sz val="12"/>
      <color indexed="81"/>
      <name val="Tahoma"/>
      <family val="2"/>
    </font>
    <font>
      <sz val="12"/>
      <color indexed="81"/>
      <name val="Tahoma"/>
      <family val="2"/>
    </font>
    <font>
      <b/>
      <sz val="10"/>
      <color theme="1"/>
      <name val="Arial"/>
      <family val="2"/>
    </font>
    <font>
      <b/>
      <sz val="13"/>
      <color theme="1"/>
      <name val="Aptos Narrow"/>
      <family val="2"/>
      <scheme val="minor"/>
    </font>
    <font>
      <sz val="11"/>
      <color theme="1"/>
      <name val="Arial"/>
      <family val="2"/>
    </font>
    <font>
      <b/>
      <sz val="11"/>
      <color theme="1"/>
      <name val="Arial"/>
      <family val="2"/>
    </font>
    <font>
      <sz val="11"/>
      <color rgb="FFFF0000"/>
      <name val="Arial"/>
      <family val="2"/>
    </font>
    <font>
      <sz val="11"/>
      <name val="Arial"/>
      <family val="2"/>
    </font>
    <font>
      <sz val="11"/>
      <color rgb="FFFF0000"/>
      <name val="Aptos Narrow"/>
      <family val="2"/>
      <scheme val="minor"/>
    </font>
    <font>
      <sz val="14"/>
      <color theme="1"/>
      <name val="Aptos Narrow"/>
      <family val="2"/>
      <scheme val="minor"/>
    </font>
    <font>
      <sz val="13"/>
      <color theme="1"/>
      <name val="Aptos Narrow"/>
      <family val="2"/>
      <scheme val="minor"/>
    </font>
    <font>
      <sz val="10"/>
      <color theme="1"/>
      <name val="Arial"/>
      <family val="2"/>
    </font>
    <font>
      <b/>
      <sz val="11"/>
      <color theme="1"/>
      <name val="Aptos Narrow"/>
      <family val="2"/>
      <scheme val="minor"/>
    </font>
    <font>
      <b/>
      <sz val="11"/>
      <color rgb="FFFF0000"/>
      <name val="Aptos Narrow"/>
      <family val="2"/>
      <scheme val="minor"/>
    </font>
    <font>
      <sz val="8"/>
      <color theme="1"/>
      <name val="Aptos Narrow"/>
      <family val="2"/>
      <scheme val="minor"/>
    </font>
    <font>
      <b/>
      <sz val="14"/>
      <color theme="1"/>
      <name val="Aptos Narrow"/>
      <family val="2"/>
      <scheme val="minor"/>
    </font>
    <font>
      <sz val="14"/>
      <color rgb="FFFF0000"/>
      <name val="Aptos Narrow"/>
      <family val="2"/>
      <scheme val="minor"/>
    </font>
    <font>
      <b/>
      <sz val="14"/>
      <color theme="1"/>
      <name val="Aptos Narrow"/>
      <family val="2"/>
      <scheme val="minor"/>
    </font>
    <font>
      <b/>
      <sz val="11"/>
      <color theme="1"/>
      <name val="Aptos Narrow"/>
      <family val="2"/>
      <scheme val="minor"/>
    </font>
    <font>
      <sz val="11"/>
      <name val="Aptos Narrow"/>
      <family val="2"/>
      <scheme val="minor"/>
    </font>
    <font>
      <b/>
      <i/>
      <sz val="11"/>
      <color theme="1"/>
      <name val="Aptos Narrow"/>
      <family val="2"/>
      <scheme val="minor"/>
    </font>
    <font>
      <i/>
      <sz val="11"/>
      <color theme="1"/>
      <name val="Aptos Narrow"/>
      <family val="2"/>
      <scheme val="minor"/>
    </font>
    <font>
      <b/>
      <sz val="11"/>
      <color theme="0"/>
      <name val="Aptos Narrow"/>
      <family val="2"/>
      <scheme val="minor"/>
    </font>
    <font>
      <b/>
      <sz val="11"/>
      <color theme="4" tint="-0.249977111117893"/>
      <name val="Aptos Narrow"/>
      <family val="2"/>
      <scheme val="minor"/>
    </font>
    <font>
      <b/>
      <sz val="11"/>
      <name val="Aptos Narrow"/>
      <family val="2"/>
      <scheme val="minor"/>
    </font>
    <font>
      <sz val="11"/>
      <name val="Aptos Narrow"/>
      <family val="2"/>
      <scheme val="minor"/>
    </font>
    <font>
      <b/>
      <sz val="11"/>
      <color theme="5" tint="-0.249977111117893"/>
      <name val="Aptos Narrow"/>
      <family val="2"/>
      <scheme val="minor"/>
    </font>
    <font>
      <sz val="12"/>
      <name val="Aptos Narrow"/>
      <family val="2"/>
      <scheme val="minor"/>
    </font>
    <font>
      <b/>
      <sz val="11"/>
      <name val="Aptos Narrow"/>
      <family val="2"/>
      <scheme val="minor"/>
    </font>
    <font>
      <b/>
      <sz val="14"/>
      <name val="Aptos Narrow"/>
      <family val="2"/>
      <scheme val="minor"/>
    </font>
    <font>
      <sz val="16"/>
      <color theme="1"/>
      <name val="Aptos Narrow"/>
      <family val="2"/>
      <scheme val="minor"/>
    </font>
    <font>
      <sz val="9"/>
      <color theme="1"/>
      <name val="Aptos Narrow"/>
      <family val="2"/>
      <scheme val="minor"/>
    </font>
    <font>
      <b/>
      <sz val="11"/>
      <color theme="1"/>
      <name val="Arial Narrow"/>
      <family val="2"/>
    </font>
    <font>
      <sz val="10"/>
      <color theme="1"/>
      <name val="Arial Narrow"/>
      <family val="2"/>
    </font>
    <font>
      <b/>
      <sz val="9"/>
      <color theme="1"/>
      <name val="Arial"/>
      <family val="2"/>
    </font>
    <font>
      <b/>
      <sz val="7"/>
      <color theme="1"/>
      <name val="Arial Narrow"/>
      <family val="2"/>
    </font>
    <font>
      <b/>
      <sz val="10"/>
      <color theme="1"/>
      <name val="Arial Narrow"/>
      <family val="2"/>
    </font>
    <font>
      <b/>
      <sz val="9"/>
      <color theme="1"/>
      <name val="Aptos Narrow"/>
      <family val="2"/>
      <scheme val="minor"/>
    </font>
    <font>
      <b/>
      <sz val="10"/>
      <color rgb="FFC00000"/>
      <name val="Arial Narrow"/>
      <family val="2"/>
    </font>
    <font>
      <b/>
      <sz val="8"/>
      <color theme="1"/>
      <name val="Arial Narrow"/>
      <family val="2"/>
    </font>
    <font>
      <sz val="9"/>
      <color theme="1"/>
      <name val="Arial Narrow"/>
      <family val="2"/>
    </font>
    <font>
      <sz val="9"/>
      <color theme="1"/>
      <name val="Arial"/>
      <family val="2"/>
    </font>
    <font>
      <sz val="8"/>
      <color theme="1"/>
      <name val="Arial Narrow"/>
      <family val="2"/>
    </font>
    <font>
      <b/>
      <sz val="8"/>
      <color rgb="FF000000"/>
      <name val="Arial Narrow"/>
      <family val="2"/>
    </font>
    <font>
      <sz val="8"/>
      <color rgb="FF000000"/>
      <name val="Arial Narrow"/>
      <family val="2"/>
    </font>
    <font>
      <sz val="8"/>
      <color theme="4" tint="-0.499984740745262"/>
      <name val="Arial Narrow"/>
      <family val="2"/>
    </font>
    <font>
      <sz val="9"/>
      <color rgb="FFFF0000"/>
      <name val="Aptos Narrow"/>
      <family val="2"/>
      <scheme val="minor"/>
    </font>
    <font>
      <sz val="10"/>
      <color theme="1" tint="4.9989318521683403E-2"/>
      <name val="Arial Narrow"/>
      <family val="2"/>
    </font>
    <font>
      <sz val="10"/>
      <color theme="1"/>
      <name val="Aptos Narrow"/>
      <family val="2"/>
      <scheme val="minor"/>
    </font>
    <font>
      <sz val="8"/>
      <name val="Arial Narrow"/>
      <family val="2"/>
    </font>
    <font>
      <sz val="11"/>
      <color theme="1"/>
      <name val="Arial Narrow"/>
      <family val="2"/>
    </font>
    <font>
      <sz val="10"/>
      <color rgb="FFC00000"/>
      <name val="Arial Narrow"/>
      <family val="2"/>
    </font>
    <font>
      <b/>
      <sz val="11"/>
      <color rgb="FFC00000"/>
      <name val="Arial Narrow"/>
      <family val="2"/>
    </font>
    <font>
      <sz val="9"/>
      <color rgb="FFC00000"/>
      <name val="Aptos Narrow"/>
      <family val="2"/>
      <scheme val="minor"/>
    </font>
    <font>
      <b/>
      <sz val="10"/>
      <name val="Arial Narrow"/>
      <family val="2"/>
    </font>
    <font>
      <b/>
      <sz val="12"/>
      <color rgb="FFC00000"/>
      <name val="Arial Narrow"/>
      <family val="2"/>
    </font>
    <font>
      <b/>
      <sz val="9"/>
      <color theme="1"/>
      <name val="Arial Narrow"/>
      <family val="2"/>
    </font>
    <font>
      <sz val="10"/>
      <color theme="1"/>
      <name val="Verdana"/>
      <family val="2"/>
    </font>
    <font>
      <b/>
      <sz val="10"/>
      <color theme="1"/>
      <name val="Verdana"/>
      <family val="2"/>
    </font>
  </fonts>
  <fills count="29">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3" tint="0.79998168889431442"/>
        <bgColor indexed="64"/>
      </patternFill>
    </fill>
    <fill>
      <patternFill patternType="solid">
        <fgColor rgb="FF0070C0"/>
        <bgColor indexed="64"/>
      </patternFill>
    </fill>
    <fill>
      <patternFill patternType="solid">
        <fgColor theme="5" tint="0.39997558519241921"/>
        <bgColor indexed="64"/>
      </patternFill>
    </fill>
    <fill>
      <patternFill patternType="solid">
        <fgColor rgb="FF92D050"/>
        <bgColor indexed="64"/>
      </patternFill>
    </fill>
    <fill>
      <patternFill patternType="solid">
        <fgColor theme="7" tint="0.39997558519241921"/>
        <bgColor indexed="64"/>
      </patternFill>
    </fill>
    <fill>
      <patternFill patternType="solid">
        <fgColor theme="4" tint="0.79998168889431442"/>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3" tint="0.89999084444715716"/>
        <bgColor indexed="64"/>
      </patternFill>
    </fill>
    <fill>
      <patternFill patternType="solid">
        <fgColor theme="5" tint="0.79998168889431442"/>
        <bgColor indexed="64"/>
      </patternFill>
    </fill>
    <fill>
      <patternFill patternType="solid">
        <fgColor rgb="FFFFC00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1" tint="0.499984740745262"/>
        <bgColor indexed="64"/>
      </patternFill>
    </fill>
    <fill>
      <patternFill patternType="solid">
        <fgColor rgb="FFEBF3FB"/>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CCECFF"/>
        <bgColor indexed="64"/>
      </patternFill>
    </fill>
    <fill>
      <patternFill patternType="solid">
        <fgColor rgb="FFFDEEE7"/>
        <bgColor indexed="64"/>
      </patternFill>
    </fill>
    <fill>
      <patternFill patternType="solid">
        <fgColor rgb="FFDBE5F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style="thin">
        <color auto="1"/>
      </left>
      <right style="thin">
        <color theme="2" tint="-0.24994659260841701"/>
      </right>
      <top style="thin">
        <color auto="1"/>
      </top>
      <bottom style="thin">
        <color theme="2" tint="-0.24994659260841701"/>
      </bottom>
      <diagonal/>
    </border>
    <border>
      <left style="thin">
        <color theme="2" tint="-0.24994659260841701"/>
      </left>
      <right style="thin">
        <color theme="2" tint="-0.24994659260841701"/>
      </right>
      <top style="thin">
        <color auto="1"/>
      </top>
      <bottom style="thin">
        <color theme="2" tint="-0.24994659260841701"/>
      </bottom>
      <diagonal/>
    </border>
    <border>
      <left style="thin">
        <color theme="2" tint="-0.24994659260841701"/>
      </left>
      <right style="thin">
        <color auto="1"/>
      </right>
      <top style="thin">
        <color auto="1"/>
      </top>
      <bottom style="thin">
        <color theme="2" tint="-0.24994659260841701"/>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top/>
      <bottom style="medium">
        <color indexed="64"/>
      </bottom>
      <diagonal/>
    </border>
    <border>
      <left style="thin">
        <color auto="1"/>
      </left>
      <right style="thin">
        <color theme="2" tint="-0.24994659260841701"/>
      </right>
      <top style="thin">
        <color theme="2" tint="-0.24994659260841701"/>
      </top>
      <bottom style="thin">
        <color theme="2" tint="-0.24994659260841701"/>
      </bottom>
      <diagonal/>
    </border>
    <border>
      <left style="thin">
        <color theme="2" tint="-0.24994659260841701"/>
      </left>
      <right style="thin">
        <color theme="2" tint="-0.24994659260841701"/>
      </right>
      <top style="thin">
        <color theme="2" tint="-0.24994659260841701"/>
      </top>
      <bottom style="thin">
        <color theme="2" tint="-0.24994659260841701"/>
      </bottom>
      <diagonal/>
    </border>
    <border>
      <left style="thin">
        <color theme="2" tint="-0.24994659260841701"/>
      </left>
      <right style="thin">
        <color auto="1"/>
      </right>
      <top style="thin">
        <color theme="2" tint="-0.24994659260841701"/>
      </top>
      <bottom style="thin">
        <color theme="2" tint="-0.2499465926084170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thin">
        <color auto="1"/>
      </right>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bottom/>
      <diagonal/>
    </border>
    <border>
      <left style="thin">
        <color auto="1"/>
      </left>
      <right style="thin">
        <color auto="1"/>
      </right>
      <top/>
      <bottom/>
      <diagonal/>
    </border>
    <border>
      <left style="thin">
        <color auto="1"/>
      </left>
      <right style="thin">
        <color theme="2" tint="-0.24994659260841701"/>
      </right>
      <top style="thin">
        <color theme="2" tint="-0.24994659260841701"/>
      </top>
      <bottom style="thin">
        <color auto="1"/>
      </bottom>
      <diagonal/>
    </border>
    <border>
      <left style="thin">
        <color theme="2" tint="-0.24994659260841701"/>
      </left>
      <right style="thin">
        <color theme="2" tint="-0.24994659260841701"/>
      </right>
      <top style="thin">
        <color theme="2" tint="-0.24994659260841701"/>
      </top>
      <bottom style="thin">
        <color auto="1"/>
      </bottom>
      <diagonal/>
    </border>
    <border>
      <left style="thin">
        <color theme="2" tint="-0.24994659260841701"/>
      </left>
      <right style="thin">
        <color auto="1"/>
      </right>
      <top style="thin">
        <color theme="2" tint="-0.24994659260841701"/>
      </top>
      <bottom style="thin">
        <color auto="1"/>
      </bottom>
      <diagonal/>
    </border>
  </borders>
  <cellStyleXfs count="15">
    <xf numFmtId="0" fontId="0" fillId="0" borderId="0"/>
    <xf numFmtId="41" fontId="1" fillId="0" borderId="0" applyFont="0" applyFill="0" applyBorder="0" applyAlignment="0" applyProtection="0"/>
    <xf numFmtId="44" fontId="1" fillId="0" borderId="0" applyFont="0" applyFill="0" applyBorder="0" applyAlignment="0" applyProtection="0"/>
    <xf numFmtId="0" fontId="4" fillId="2" borderId="0" applyNumberFormat="0" applyBorder="0" applyAlignment="0" applyProtection="0"/>
    <xf numFmtId="0" fontId="5" fillId="0" borderId="0" applyNumberFormat="0" applyFill="0" applyBorder="0" applyAlignment="0" applyProtection="0"/>
    <xf numFmtId="0" fontId="7" fillId="0" borderId="0"/>
    <xf numFmtId="43" fontId="1" fillId="0" borderId="0" applyFont="0" applyFill="0" applyBorder="0" applyAlignment="0" applyProtection="0"/>
    <xf numFmtId="9" fontId="1" fillId="0" borderId="0" applyFont="0" applyFill="0" applyBorder="0" applyAlignment="0" applyProtection="0"/>
    <xf numFmtId="0" fontId="7" fillId="0" borderId="0"/>
    <xf numFmtId="0" fontId="1" fillId="0" borderId="0"/>
    <xf numFmtId="0" fontId="1" fillId="0" borderId="0"/>
    <xf numFmtId="49" fontId="67" fillId="0" borderId="0" applyFill="0" applyBorder="0" applyProtection="0">
      <alignment horizontal="left" vertical="center"/>
    </xf>
    <xf numFmtId="0" fontId="68" fillId="28" borderId="0" applyNumberFormat="0" applyBorder="0" applyProtection="0">
      <alignment horizontal="center" vertical="center"/>
    </xf>
    <xf numFmtId="44" fontId="1" fillId="0" borderId="0" applyFont="0" applyFill="0" applyBorder="0" applyAlignment="0" applyProtection="0"/>
    <xf numFmtId="3" fontId="67" fillId="0" borderId="0" applyFill="0" applyBorder="0" applyProtection="0">
      <alignment horizontal="right" vertical="center"/>
    </xf>
  </cellStyleXfs>
  <cellXfs count="453">
    <xf numFmtId="0" fontId="0" fillId="0" borderId="0" xfId="0"/>
    <xf numFmtId="0" fontId="0" fillId="0" borderId="0" xfId="0" applyAlignment="1">
      <alignment wrapText="1"/>
    </xf>
    <xf numFmtId="0" fontId="3" fillId="0" borderId="0" xfId="0" applyFont="1"/>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wrapText="1"/>
    </xf>
    <xf numFmtId="0" fontId="0" fillId="3" borderId="1" xfId="0" applyFill="1" applyBorder="1" applyAlignment="1" applyProtection="1">
      <alignment wrapText="1"/>
      <protection locked="0"/>
    </xf>
    <xf numFmtId="0" fontId="0" fillId="3" borderId="1" xfId="0" quotePrefix="1" applyFill="1" applyBorder="1" applyAlignment="1" applyProtection="1">
      <alignment wrapText="1"/>
      <protection locked="0"/>
    </xf>
    <xf numFmtId="0" fontId="5" fillId="3" borderId="1" xfId="4" quotePrefix="1" applyFill="1" applyBorder="1" applyAlignment="1" applyProtection="1">
      <alignment wrapText="1"/>
      <protection locked="0"/>
    </xf>
    <xf numFmtId="0" fontId="0" fillId="3" borderId="1" xfId="0" applyFill="1" applyBorder="1" applyAlignment="1" applyProtection="1">
      <alignment horizontal="left" vertical="top" wrapText="1"/>
      <protection locked="0"/>
    </xf>
    <xf numFmtId="0" fontId="8" fillId="4" borderId="0" xfId="5" applyFont="1" applyFill="1"/>
    <xf numFmtId="0" fontId="2" fillId="5" borderId="1" xfId="3" applyFont="1" applyFill="1" applyBorder="1" applyAlignment="1" applyProtection="1">
      <alignment horizontal="center" vertical="center" wrapText="1"/>
    </xf>
    <xf numFmtId="0" fontId="0" fillId="6" borderId="1" xfId="0" applyFill="1" applyBorder="1" applyAlignment="1" applyProtection="1">
      <alignment horizontal="left" vertical="top" wrapText="1"/>
      <protection locked="0"/>
    </xf>
    <xf numFmtId="0" fontId="0" fillId="3" borderId="1" xfId="0" applyFill="1" applyBorder="1" applyAlignment="1" applyProtection="1">
      <alignment horizontal="center" vertical="top" wrapText="1"/>
      <protection locked="0"/>
    </xf>
    <xf numFmtId="0" fontId="0" fillId="3" borderId="1" xfId="0" applyFill="1" applyBorder="1" applyAlignment="1" applyProtection="1">
      <alignment horizontal="center" vertical="center" wrapText="1"/>
      <protection locked="0"/>
    </xf>
    <xf numFmtId="44" fontId="1" fillId="3" borderId="1" xfId="2" applyFont="1" applyFill="1" applyBorder="1" applyAlignment="1" applyProtection="1">
      <alignment horizontal="center" vertical="center" wrapText="1"/>
      <protection locked="0"/>
    </xf>
    <xf numFmtId="0" fontId="0" fillId="3" borderId="1" xfId="0" applyFill="1" applyBorder="1" applyAlignment="1" applyProtection="1">
      <alignment horizontal="left" vertical="center" wrapText="1"/>
      <protection locked="0"/>
    </xf>
    <xf numFmtId="0" fontId="0" fillId="7" borderId="1" xfId="0" applyFill="1" applyBorder="1" applyAlignment="1" applyProtection="1">
      <alignment horizontal="left" vertical="top" wrapText="1"/>
      <protection locked="0"/>
    </xf>
    <xf numFmtId="0" fontId="0" fillId="8" borderId="1" xfId="0" applyFill="1" applyBorder="1" applyAlignment="1" applyProtection="1">
      <alignment horizontal="left" vertical="top" wrapText="1"/>
      <protection locked="0"/>
    </xf>
    <xf numFmtId="0" fontId="0" fillId="9" borderId="1" xfId="0" applyFill="1" applyBorder="1" applyAlignment="1" applyProtection="1">
      <alignment horizontal="left" vertical="top" wrapText="1"/>
      <protection locked="0"/>
    </xf>
    <xf numFmtId="0" fontId="0" fillId="10" borderId="1" xfId="0" applyFill="1" applyBorder="1" applyAlignment="1" applyProtection="1">
      <alignment horizontal="left" vertical="center" wrapText="1"/>
      <protection locked="0"/>
    </xf>
    <xf numFmtId="0" fontId="3" fillId="3" borderId="1" xfId="0" applyFont="1" applyFill="1" applyBorder="1" applyAlignment="1" applyProtection="1">
      <alignment horizontal="center" vertical="center" wrapText="1"/>
      <protection locked="0"/>
    </xf>
    <xf numFmtId="0" fontId="12" fillId="0" borderId="0" xfId="0" applyFont="1"/>
    <xf numFmtId="0" fontId="14" fillId="0" borderId="0" xfId="0" applyFont="1" applyAlignment="1">
      <alignment vertical="center"/>
    </xf>
    <xf numFmtId="167" fontId="14" fillId="0" borderId="1" xfId="6" applyNumberFormat="1" applyFont="1" applyBorder="1" applyAlignment="1">
      <alignment horizontal="center" vertical="center"/>
    </xf>
    <xf numFmtId="0" fontId="14" fillId="0" borderId="1" xfId="0" applyFont="1" applyBorder="1"/>
    <xf numFmtId="167" fontId="14" fillId="0" borderId="1" xfId="0" applyNumberFormat="1" applyFont="1" applyBorder="1" applyAlignment="1">
      <alignment horizontal="center"/>
    </xf>
    <xf numFmtId="9" fontId="14" fillId="0" borderId="1" xfId="0" applyNumberFormat="1" applyFont="1" applyBorder="1" applyAlignment="1">
      <alignment horizontal="left"/>
    </xf>
    <xf numFmtId="167" fontId="14" fillId="0" borderId="1" xfId="6" applyNumberFormat="1" applyFont="1" applyBorder="1" applyAlignment="1">
      <alignment horizontal="center"/>
    </xf>
    <xf numFmtId="167" fontId="14" fillId="0" borderId="1" xfId="6" applyNumberFormat="1" applyFont="1" applyBorder="1" applyAlignment="1">
      <alignment horizontal="right"/>
    </xf>
    <xf numFmtId="167" fontId="15" fillId="12" borderId="1" xfId="6" applyNumberFormat="1" applyFont="1" applyFill="1" applyBorder="1" applyAlignment="1">
      <alignment horizontal="center" vertical="center"/>
    </xf>
    <xf numFmtId="167" fontId="17" fillId="0" borderId="1" xfId="6" applyNumberFormat="1" applyFont="1" applyBorder="1" applyAlignment="1">
      <alignment vertical="center"/>
    </xf>
    <xf numFmtId="167" fontId="17" fillId="0" borderId="1" xfId="0" applyNumberFormat="1" applyFont="1" applyBorder="1" applyAlignment="1">
      <alignment vertical="center"/>
    </xf>
    <xf numFmtId="167" fontId="17" fillId="0" borderId="1" xfId="0" applyNumberFormat="1" applyFont="1" applyBorder="1"/>
    <xf numFmtId="0" fontId="8" fillId="0" borderId="1" xfId="0" applyFont="1" applyBorder="1" applyAlignment="1">
      <alignment vertical="center"/>
    </xf>
    <xf numFmtId="167" fontId="8" fillId="0" borderId="1" xfId="0" applyNumberFormat="1" applyFont="1" applyBorder="1"/>
    <xf numFmtId="44" fontId="0" fillId="0" borderId="0" xfId="0" applyNumberFormat="1" applyAlignment="1">
      <alignment horizontal="center" vertical="center" wrapText="1"/>
    </xf>
    <xf numFmtId="0" fontId="14" fillId="0" borderId="1" xfId="0" applyFont="1" applyBorder="1" applyAlignment="1">
      <alignment vertical="center"/>
    </xf>
    <xf numFmtId="0" fontId="18" fillId="0" borderId="0" xfId="0" applyFont="1" applyAlignment="1">
      <alignment horizontal="center" vertical="center" wrapText="1"/>
    </xf>
    <xf numFmtId="0" fontId="15" fillId="11" borderId="1" xfId="0" applyFont="1" applyFill="1" applyBorder="1" applyAlignment="1">
      <alignment horizontal="center" vertical="center"/>
    </xf>
    <xf numFmtId="0" fontId="15" fillId="12" borderId="1" xfId="0" applyFont="1" applyFill="1" applyBorder="1" applyAlignment="1">
      <alignment horizontal="left" vertical="center"/>
    </xf>
    <xf numFmtId="164" fontId="19" fillId="3" borderId="1" xfId="2" applyNumberFormat="1" applyFont="1" applyFill="1" applyBorder="1" applyAlignment="1" applyProtection="1">
      <alignment wrapText="1"/>
      <protection locked="0"/>
    </xf>
    <xf numFmtId="164" fontId="19" fillId="3" borderId="1" xfId="0" applyNumberFormat="1" applyFont="1" applyFill="1" applyBorder="1" applyAlignment="1" applyProtection="1">
      <alignment wrapText="1"/>
      <protection locked="0"/>
    </xf>
    <xf numFmtId="0" fontId="0" fillId="3" borderId="1" xfId="0" applyFill="1" applyBorder="1" applyAlignment="1" applyProtection="1">
      <alignment vertical="center" wrapText="1"/>
      <protection locked="0"/>
    </xf>
    <xf numFmtId="0" fontId="0" fillId="0" borderId="1" xfId="0" applyBorder="1" applyAlignment="1">
      <alignment horizontal="justify" vertical="center" wrapText="1"/>
    </xf>
    <xf numFmtId="0" fontId="0" fillId="3" borderId="1" xfId="0" applyFill="1" applyBorder="1" applyAlignment="1" applyProtection="1">
      <alignment horizontal="justify" vertical="center" wrapText="1"/>
      <protection locked="0"/>
    </xf>
    <xf numFmtId="165" fontId="18" fillId="0" borderId="0" xfId="0" applyNumberFormat="1" applyFont="1" applyAlignment="1">
      <alignment horizontal="center" vertical="center" wrapText="1"/>
    </xf>
    <xf numFmtId="167" fontId="0" fillId="0" borderId="0" xfId="0" applyNumberFormat="1" applyAlignment="1">
      <alignment horizontal="center" vertical="center" wrapText="1"/>
    </xf>
    <xf numFmtId="166" fontId="13" fillId="0" borderId="0" xfId="0" applyNumberFormat="1" applyFont="1"/>
    <xf numFmtId="166" fontId="13" fillId="0" borderId="1" xfId="0" applyNumberFormat="1" applyFont="1" applyBorder="1"/>
    <xf numFmtId="166" fontId="20" fillId="0" borderId="1" xfId="0" applyNumberFormat="1" applyFont="1" applyBorder="1"/>
    <xf numFmtId="0" fontId="21" fillId="0" borderId="0" xfId="0" applyFont="1"/>
    <xf numFmtId="0" fontId="0" fillId="15" borderId="1" xfId="0" applyFill="1" applyBorder="1" applyAlignment="1" applyProtection="1">
      <alignment horizontal="justify" vertical="center" wrapText="1"/>
      <protection locked="0"/>
    </xf>
    <xf numFmtId="0" fontId="0" fillId="15" borderId="1" xfId="0" applyFill="1" applyBorder="1" applyAlignment="1" applyProtection="1">
      <alignment horizontal="center" vertical="top" wrapText="1"/>
      <protection locked="0"/>
    </xf>
    <xf numFmtId="0" fontId="0" fillId="15" borderId="1" xfId="0" applyFill="1" applyBorder="1" applyAlignment="1" applyProtection="1">
      <alignment horizontal="center" vertical="center" wrapText="1"/>
      <protection locked="0"/>
    </xf>
    <xf numFmtId="44" fontId="1" fillId="15" borderId="1" xfId="2" applyFont="1" applyFill="1" applyBorder="1" applyAlignment="1" applyProtection="1">
      <alignment horizontal="center" vertical="center" wrapText="1"/>
      <protection locked="0"/>
    </xf>
    <xf numFmtId="0" fontId="0" fillId="15" borderId="1" xfId="0" applyFill="1" applyBorder="1" applyAlignment="1" applyProtection="1">
      <alignment horizontal="left" vertical="center" wrapText="1"/>
      <protection locked="0"/>
    </xf>
    <xf numFmtId="0" fontId="0" fillId="17" borderId="1" xfId="0" applyFill="1" applyBorder="1" applyAlignment="1" applyProtection="1">
      <alignment horizontal="justify" vertical="center" wrapText="1"/>
      <protection locked="0"/>
    </xf>
    <xf numFmtId="0" fontId="0" fillId="17" borderId="1" xfId="0" applyFill="1" applyBorder="1" applyAlignment="1" applyProtection="1">
      <alignment horizontal="center" vertical="top" wrapText="1"/>
      <protection locked="0"/>
    </xf>
    <xf numFmtId="0" fontId="0" fillId="17" borderId="1" xfId="0" applyFill="1" applyBorder="1" applyAlignment="1" applyProtection="1">
      <alignment horizontal="center" vertical="center" wrapText="1"/>
      <protection locked="0"/>
    </xf>
    <xf numFmtId="0" fontId="0" fillId="17" borderId="1" xfId="0" applyFill="1" applyBorder="1" applyAlignment="1" applyProtection="1">
      <alignment horizontal="left" vertical="center" wrapText="1"/>
      <protection locked="0"/>
    </xf>
    <xf numFmtId="168" fontId="1" fillId="17" borderId="1" xfId="2" applyNumberFormat="1" applyFont="1" applyFill="1" applyBorder="1" applyAlignment="1" applyProtection="1">
      <alignment horizontal="center" vertical="center" wrapText="1"/>
      <protection locked="0"/>
    </xf>
    <xf numFmtId="168" fontId="1" fillId="17" borderId="1" xfId="1" applyNumberFormat="1" applyFont="1" applyFill="1" applyBorder="1" applyAlignment="1" applyProtection="1">
      <alignment horizontal="center" vertical="center" wrapText="1"/>
      <protection locked="0"/>
    </xf>
    <xf numFmtId="168" fontId="1" fillId="15" borderId="1" xfId="2" applyNumberFormat="1" applyFont="1" applyFill="1" applyBorder="1" applyAlignment="1" applyProtection="1">
      <alignment horizontal="center" vertical="center" wrapText="1"/>
      <protection locked="0"/>
    </xf>
    <xf numFmtId="0" fontId="0" fillId="18" borderId="1" xfId="0" applyFill="1" applyBorder="1" applyAlignment="1" applyProtection="1">
      <alignment horizontal="justify" vertical="center" wrapText="1"/>
      <protection locked="0"/>
    </xf>
    <xf numFmtId="0" fontId="0" fillId="18" borderId="1" xfId="0" applyFill="1" applyBorder="1" applyAlignment="1" applyProtection="1">
      <alignment horizontal="center" vertical="top" wrapText="1"/>
      <protection locked="0"/>
    </xf>
    <xf numFmtId="0" fontId="0" fillId="18" borderId="1" xfId="0" applyFill="1" applyBorder="1" applyAlignment="1" applyProtection="1">
      <alignment horizontal="center" vertical="center" wrapText="1"/>
      <protection locked="0"/>
    </xf>
    <xf numFmtId="168" fontId="1" fillId="18" borderId="1" xfId="2" applyNumberFormat="1" applyFont="1" applyFill="1" applyBorder="1" applyAlignment="1" applyProtection="1">
      <alignment horizontal="center" vertical="center" wrapText="1"/>
      <protection locked="0"/>
    </xf>
    <xf numFmtId="0" fontId="0" fillId="18" borderId="1" xfId="0" applyFill="1" applyBorder="1" applyAlignment="1" applyProtection="1">
      <alignment horizontal="left" vertical="center" wrapText="1"/>
      <protection locked="0"/>
    </xf>
    <xf numFmtId="0" fontId="0" fillId="19" borderId="1" xfId="0" applyFill="1" applyBorder="1" applyAlignment="1" applyProtection="1">
      <alignment horizontal="justify" vertical="center" wrapText="1"/>
      <protection locked="0"/>
    </xf>
    <xf numFmtId="0" fontId="0" fillId="19" borderId="1" xfId="0" applyFill="1" applyBorder="1" applyAlignment="1" applyProtection="1">
      <alignment horizontal="center" vertical="center" wrapText="1"/>
      <protection locked="0"/>
    </xf>
    <xf numFmtId="0" fontId="0" fillId="19" borderId="1" xfId="0" applyFill="1" applyBorder="1" applyAlignment="1" applyProtection="1">
      <alignment horizontal="left" vertical="center" wrapText="1"/>
      <protection locked="0"/>
    </xf>
    <xf numFmtId="0" fontId="0" fillId="4" borderId="1" xfId="0" applyFill="1" applyBorder="1" applyAlignment="1" applyProtection="1">
      <alignment horizontal="left" vertical="top" wrapText="1"/>
      <protection locked="0"/>
    </xf>
    <xf numFmtId="0" fontId="3" fillId="4" borderId="1" xfId="0" applyFont="1" applyFill="1" applyBorder="1" applyAlignment="1" applyProtection="1">
      <alignment horizontal="center" vertical="center" wrapText="1"/>
      <protection locked="0"/>
    </xf>
    <xf numFmtId="0" fontId="0" fillId="4" borderId="0" xfId="0" applyFill="1" applyAlignment="1">
      <alignment wrapText="1"/>
    </xf>
    <xf numFmtId="168" fontId="22" fillId="4" borderId="1" xfId="2" applyNumberFormat="1" applyFont="1" applyFill="1" applyBorder="1" applyAlignment="1" applyProtection="1">
      <alignment horizontal="right" vertical="center" wrapText="1"/>
      <protection locked="0"/>
    </xf>
    <xf numFmtId="0" fontId="0" fillId="4" borderId="13" xfId="0" applyFill="1" applyBorder="1" applyAlignment="1" applyProtection="1">
      <alignment horizontal="left" vertical="top" wrapText="1"/>
      <protection locked="0"/>
    </xf>
    <xf numFmtId="0" fontId="3" fillId="4" borderId="13" xfId="0" applyFont="1" applyFill="1" applyBorder="1" applyAlignment="1" applyProtection="1">
      <alignment horizontal="center" vertical="center" wrapText="1"/>
      <protection locked="0"/>
    </xf>
    <xf numFmtId="0" fontId="0" fillId="11" borderId="1" xfId="0" applyFill="1" applyBorder="1" applyAlignment="1" applyProtection="1">
      <alignment horizontal="justify" vertical="center" wrapText="1"/>
      <protection locked="0"/>
    </xf>
    <xf numFmtId="0" fontId="0" fillId="11" borderId="1" xfId="0" applyFill="1" applyBorder="1" applyAlignment="1" applyProtection="1">
      <alignment horizontal="center" vertical="top" wrapText="1"/>
      <protection locked="0"/>
    </xf>
    <xf numFmtId="0" fontId="0" fillId="11" borderId="1" xfId="0" applyFill="1" applyBorder="1" applyAlignment="1" applyProtection="1">
      <alignment horizontal="center" vertical="center" wrapText="1"/>
      <protection locked="0"/>
    </xf>
    <xf numFmtId="168" fontId="1" fillId="11" borderId="1" xfId="2" applyNumberFormat="1" applyFont="1" applyFill="1" applyBorder="1" applyAlignment="1" applyProtection="1">
      <alignment horizontal="center" vertical="center" wrapText="1"/>
      <protection locked="0"/>
    </xf>
    <xf numFmtId="0" fontId="0" fillId="11" borderId="1" xfId="0" applyFill="1" applyBorder="1" applyAlignment="1" applyProtection="1">
      <alignment horizontal="left" vertical="center" wrapText="1"/>
      <protection locked="0"/>
    </xf>
    <xf numFmtId="168" fontId="22" fillId="4" borderId="1" xfId="2" applyNumberFormat="1" applyFont="1" applyFill="1" applyBorder="1" applyAlignment="1" applyProtection="1">
      <alignment vertical="center" wrapText="1"/>
      <protection locked="0"/>
    </xf>
    <xf numFmtId="0" fontId="9" fillId="15" borderId="1" xfId="0" applyFont="1" applyFill="1" applyBorder="1" applyAlignment="1" applyProtection="1">
      <alignment horizontal="center" vertical="top" wrapText="1"/>
      <protection locked="0"/>
    </xf>
    <xf numFmtId="0" fontId="9" fillId="15" borderId="1" xfId="0" applyFont="1" applyFill="1" applyBorder="1" applyAlignment="1" applyProtection="1">
      <alignment horizontal="center" vertical="center" wrapText="1"/>
      <protection locked="0"/>
    </xf>
    <xf numFmtId="44" fontId="22" fillId="4" borderId="1" xfId="2" applyFont="1" applyFill="1" applyBorder="1" applyAlignment="1" applyProtection="1">
      <alignment horizontal="center" vertical="center" wrapText="1"/>
      <protection locked="0"/>
    </xf>
    <xf numFmtId="0" fontId="0" fillId="15" borderId="10" xfId="0" applyFill="1" applyBorder="1" applyAlignment="1" applyProtection="1">
      <alignment horizontal="center" vertical="top" wrapText="1"/>
      <protection locked="0"/>
    </xf>
    <xf numFmtId="0" fontId="0" fillId="15" borderId="10" xfId="0" applyFill="1" applyBorder="1" applyAlignment="1" applyProtection="1">
      <alignment horizontal="center" vertical="center" wrapText="1"/>
      <protection locked="0"/>
    </xf>
    <xf numFmtId="44" fontId="22" fillId="0" borderId="1" xfId="0" applyNumberFormat="1" applyFont="1" applyBorder="1" applyAlignment="1">
      <alignment vertical="center" wrapText="1"/>
    </xf>
    <xf numFmtId="0" fontId="0" fillId="17" borderId="1" xfId="0" applyFill="1" applyBorder="1" applyAlignment="1" applyProtection="1">
      <alignment horizontal="justify" vertical="top" wrapText="1"/>
      <protection locked="0"/>
    </xf>
    <xf numFmtId="0" fontId="15" fillId="4" borderId="0" xfId="0" applyFont="1" applyFill="1" applyAlignment="1">
      <alignment horizontal="left" vertical="center"/>
    </xf>
    <xf numFmtId="167" fontId="15" fillId="4" borderId="0" xfId="6" applyNumberFormat="1" applyFont="1" applyFill="1" applyBorder="1" applyAlignment="1">
      <alignment horizontal="center" vertical="center"/>
    </xf>
    <xf numFmtId="0" fontId="14" fillId="4" borderId="0" xfId="0" applyFont="1" applyFill="1" applyAlignment="1">
      <alignment vertical="center"/>
    </xf>
    <xf numFmtId="167" fontId="14" fillId="4" borderId="0" xfId="6" applyNumberFormat="1" applyFont="1" applyFill="1" applyBorder="1" applyAlignment="1">
      <alignment horizontal="center" vertical="center"/>
    </xf>
    <xf numFmtId="0" fontId="14" fillId="4" borderId="0" xfId="0" applyFont="1" applyFill="1"/>
    <xf numFmtId="167" fontId="14" fillId="4" borderId="0" xfId="0" applyNumberFormat="1" applyFont="1" applyFill="1" applyAlignment="1">
      <alignment horizontal="center"/>
    </xf>
    <xf numFmtId="167" fontId="14" fillId="4" borderId="0" xfId="6" applyNumberFormat="1" applyFont="1" applyFill="1" applyBorder="1" applyAlignment="1">
      <alignment horizontal="center"/>
    </xf>
    <xf numFmtId="167" fontId="14" fillId="4" borderId="0" xfId="6" applyNumberFormat="1" applyFont="1" applyFill="1" applyBorder="1" applyAlignment="1">
      <alignment horizontal="right"/>
    </xf>
    <xf numFmtId="0" fontId="0" fillId="4" borderId="0" xfId="0" applyFill="1" applyAlignment="1">
      <alignment vertical="center" wrapText="1"/>
    </xf>
    <xf numFmtId="0" fontId="0" fillId="4" borderId="0" xfId="0" applyFill="1" applyAlignment="1">
      <alignment horizontal="center" vertical="center" wrapText="1"/>
    </xf>
    <xf numFmtId="0" fontId="3" fillId="3" borderId="0" xfId="0" applyFont="1" applyFill="1" applyAlignment="1" applyProtection="1">
      <alignment horizontal="center" vertical="center" wrapText="1"/>
      <protection locked="0"/>
    </xf>
    <xf numFmtId="0" fontId="0" fillId="4" borderId="0" xfId="0" applyFill="1" applyAlignment="1" applyProtection="1">
      <alignment horizontal="left" vertical="top" wrapText="1"/>
      <protection locked="0"/>
    </xf>
    <xf numFmtId="0" fontId="3" fillId="4" borderId="0" xfId="0" applyFont="1" applyFill="1" applyAlignment="1" applyProtection="1">
      <alignment horizontal="center" vertical="center" wrapText="1"/>
      <protection locked="0"/>
    </xf>
    <xf numFmtId="0" fontId="0" fillId="4" borderId="0" xfId="0" applyFill="1" applyAlignment="1" applyProtection="1">
      <alignment horizontal="justify" vertical="center" wrapText="1"/>
      <protection locked="0"/>
    </xf>
    <xf numFmtId="0" fontId="0" fillId="4" borderId="0" xfId="0" applyFill="1" applyAlignment="1" applyProtection="1">
      <alignment horizontal="center" vertical="top" wrapText="1"/>
      <protection locked="0"/>
    </xf>
    <xf numFmtId="0" fontId="0" fillId="4" borderId="0" xfId="0" applyFill="1" applyAlignment="1" applyProtection="1">
      <alignment horizontal="center" vertical="center" wrapText="1"/>
      <protection locked="0"/>
    </xf>
    <xf numFmtId="0" fontId="0" fillId="4" borderId="0" xfId="0" applyFill="1" applyAlignment="1" applyProtection="1">
      <alignment horizontal="left" vertical="center" wrapText="1"/>
      <protection locked="0"/>
    </xf>
    <xf numFmtId="44" fontId="0" fillId="4" borderId="0" xfId="2" applyFont="1" applyFill="1" applyBorder="1" applyAlignment="1" applyProtection="1">
      <alignment horizontal="center" vertical="center" wrapText="1"/>
      <protection locked="0"/>
    </xf>
    <xf numFmtId="0" fontId="0" fillId="10" borderId="0" xfId="0" applyFill="1" applyAlignment="1" applyProtection="1">
      <alignment horizontal="left" vertical="center" wrapText="1"/>
      <protection locked="0"/>
    </xf>
    <xf numFmtId="168" fontId="1" fillId="4" borderId="0" xfId="2" applyNumberFormat="1" applyFont="1" applyFill="1" applyBorder="1" applyAlignment="1" applyProtection="1">
      <alignment horizontal="center" vertical="center" wrapText="1"/>
      <protection locked="0"/>
    </xf>
    <xf numFmtId="168" fontId="22" fillId="4" borderId="1" xfId="2" applyNumberFormat="1" applyFont="1" applyFill="1" applyBorder="1" applyAlignment="1" applyProtection="1">
      <alignment horizontal="center" vertical="center" wrapText="1"/>
      <protection locked="0"/>
    </xf>
    <xf numFmtId="0" fontId="22" fillId="4" borderId="0" xfId="0" applyFont="1" applyFill="1" applyAlignment="1" applyProtection="1">
      <alignment horizontal="right" vertical="center" wrapText="1"/>
      <protection locked="0"/>
    </xf>
    <xf numFmtId="0" fontId="0" fillId="13" borderId="1" xfId="0" applyFill="1" applyBorder="1" applyAlignment="1" applyProtection="1">
      <alignment horizontal="justify" vertical="center" wrapText="1"/>
      <protection locked="0"/>
    </xf>
    <xf numFmtId="0" fontId="9" fillId="13" borderId="1" xfId="0" applyFont="1" applyFill="1" applyBorder="1" applyAlignment="1" applyProtection="1">
      <alignment horizontal="center" vertical="top" wrapText="1"/>
      <protection locked="0"/>
    </xf>
    <xf numFmtId="0" fontId="9" fillId="13" borderId="1" xfId="0" applyFont="1" applyFill="1" applyBorder="1" applyAlignment="1" applyProtection="1">
      <alignment horizontal="center" vertical="center" wrapText="1"/>
      <protection locked="0"/>
    </xf>
    <xf numFmtId="0" fontId="0" fillId="13" borderId="1" xfId="0" applyFill="1" applyBorder="1" applyAlignment="1" applyProtection="1">
      <alignment horizontal="center" vertical="center" wrapText="1"/>
      <protection locked="0"/>
    </xf>
    <xf numFmtId="0" fontId="0" fillId="13" borderId="1" xfId="0" applyFill="1" applyBorder="1" applyAlignment="1" applyProtection="1">
      <alignment horizontal="left" vertical="center" wrapText="1"/>
      <protection locked="0"/>
    </xf>
    <xf numFmtId="0" fontId="0" fillId="13" borderId="1" xfId="0" applyFill="1" applyBorder="1" applyAlignment="1" applyProtection="1">
      <alignment horizontal="center" vertical="top" wrapText="1"/>
      <protection locked="0"/>
    </xf>
    <xf numFmtId="0" fontId="3" fillId="0" borderId="0" xfId="0" applyFont="1" applyAlignment="1">
      <alignment vertical="top" wrapText="1"/>
    </xf>
    <xf numFmtId="0" fontId="15" fillId="4" borderId="0" xfId="0" applyFont="1" applyFill="1" applyAlignment="1">
      <alignment horizontal="center" vertical="center"/>
    </xf>
    <xf numFmtId="167" fontId="17" fillId="4" borderId="0" xfId="6" applyNumberFormat="1" applyFont="1" applyFill="1" applyBorder="1" applyAlignment="1">
      <alignment vertical="center"/>
    </xf>
    <xf numFmtId="167" fontId="17" fillId="4" borderId="0" xfId="0" applyNumberFormat="1" applyFont="1" applyFill="1" applyAlignment="1">
      <alignment vertical="center"/>
    </xf>
    <xf numFmtId="167" fontId="16" fillId="4" borderId="0" xfId="0" applyNumberFormat="1" applyFont="1" applyFill="1" applyAlignment="1">
      <alignment vertical="center"/>
    </xf>
    <xf numFmtId="167" fontId="17" fillId="4" borderId="0" xfId="0" applyNumberFormat="1" applyFont="1" applyFill="1"/>
    <xf numFmtId="0" fontId="8" fillId="4" borderId="0" xfId="0" applyFont="1" applyFill="1" applyAlignment="1">
      <alignment vertical="center"/>
    </xf>
    <xf numFmtId="167" fontId="8" fillId="4" borderId="0" xfId="0" applyNumberFormat="1" applyFont="1" applyFill="1"/>
    <xf numFmtId="166" fontId="20" fillId="0" borderId="0" xfId="0" applyNumberFormat="1" applyFont="1"/>
    <xf numFmtId="44" fontId="22" fillId="16" borderId="1" xfId="2" applyFont="1" applyFill="1" applyBorder="1" applyAlignment="1" applyProtection="1">
      <alignment horizontal="center" vertical="center" wrapText="1"/>
      <protection locked="0"/>
    </xf>
    <xf numFmtId="0" fontId="24" fillId="3" borderId="1" xfId="0" applyFont="1" applyFill="1" applyBorder="1" applyAlignment="1" applyProtection="1">
      <alignment horizontal="left" vertical="center" wrapText="1"/>
      <protection locked="0"/>
    </xf>
    <xf numFmtId="0" fontId="3" fillId="14" borderId="1" xfId="3" applyFont="1" applyFill="1" applyBorder="1" applyAlignment="1" applyProtection="1">
      <alignment horizontal="center" vertical="center" wrapText="1"/>
    </xf>
    <xf numFmtId="169" fontId="0" fillId="0" borderId="1" xfId="6" applyNumberFormat="1" applyFont="1" applyBorder="1" applyAlignment="1">
      <alignment vertical="center" wrapText="1"/>
    </xf>
    <xf numFmtId="169" fontId="14" fillId="4" borderId="0" xfId="6" applyNumberFormat="1" applyFont="1" applyFill="1" applyBorder="1"/>
    <xf numFmtId="169" fontId="1" fillId="0" borderId="0" xfId="6" applyNumberFormat="1" applyFont="1" applyBorder="1" applyAlignment="1">
      <alignment vertical="center" wrapText="1"/>
    </xf>
    <xf numFmtId="9" fontId="15" fillId="4" borderId="1" xfId="0" applyNumberFormat="1" applyFont="1" applyFill="1" applyBorder="1" applyAlignment="1">
      <alignment horizontal="left"/>
    </xf>
    <xf numFmtId="169" fontId="15" fillId="4" borderId="1" xfId="0" applyNumberFormat="1" applyFont="1" applyFill="1" applyBorder="1" applyAlignment="1">
      <alignment horizontal="left"/>
    </xf>
    <xf numFmtId="44" fontId="23" fillId="4" borderId="0" xfId="2" applyFont="1" applyFill="1" applyBorder="1" applyAlignment="1" applyProtection="1">
      <alignment horizontal="center" vertical="center" wrapText="1"/>
      <protection locked="0"/>
    </xf>
    <xf numFmtId="44" fontId="22" fillId="16" borderId="0" xfId="0" applyNumberFormat="1" applyFont="1" applyFill="1" applyAlignment="1">
      <alignment horizontal="center" vertical="center" wrapText="1"/>
    </xf>
    <xf numFmtId="0" fontId="22" fillId="16" borderId="0" xfId="0" applyFont="1" applyFill="1" applyAlignment="1">
      <alignment horizontal="center" vertical="center" wrapText="1"/>
    </xf>
    <xf numFmtId="44" fontId="19" fillId="0" borderId="0" xfId="0" applyNumberFormat="1" applyFont="1" applyAlignment="1">
      <alignment horizontal="center" vertical="center" wrapText="1"/>
    </xf>
    <xf numFmtId="168" fontId="25" fillId="0" borderId="0" xfId="0" applyNumberFormat="1" applyFont="1" applyAlignment="1">
      <alignment horizontal="center" vertical="center" wrapText="1"/>
    </xf>
    <xf numFmtId="0" fontId="26" fillId="0" borderId="0" xfId="0" applyFont="1" applyAlignment="1">
      <alignment horizontal="center" vertical="center" wrapText="1"/>
    </xf>
    <xf numFmtId="0" fontId="27" fillId="4" borderId="1" xfId="0" applyFont="1" applyFill="1" applyBorder="1" applyAlignment="1" applyProtection="1">
      <alignment horizontal="right" vertical="center" wrapText="1"/>
      <protection locked="0"/>
    </xf>
    <xf numFmtId="168" fontId="27" fillId="4" borderId="1" xfId="2" applyNumberFormat="1" applyFont="1" applyFill="1" applyBorder="1" applyAlignment="1" applyProtection="1">
      <alignment horizontal="center" vertical="center" wrapText="1"/>
      <protection locked="0"/>
    </xf>
    <xf numFmtId="168" fontId="0" fillId="4" borderId="0" xfId="0" applyNumberFormat="1" applyFill="1" applyAlignment="1" applyProtection="1">
      <alignment horizontal="center" vertical="center" wrapText="1"/>
      <protection locked="0"/>
    </xf>
    <xf numFmtId="168" fontId="1" fillId="3" borderId="1" xfId="2" applyNumberFormat="1" applyFont="1" applyFill="1" applyBorder="1" applyAlignment="1" applyProtection="1">
      <alignment horizontal="center" vertical="center" wrapText="1"/>
      <protection locked="0"/>
    </xf>
    <xf numFmtId="0" fontId="0" fillId="13" borderId="1" xfId="0" applyFill="1" applyBorder="1" applyAlignment="1" applyProtection="1">
      <alignment horizontal="justify" wrapText="1"/>
      <protection locked="0"/>
    </xf>
    <xf numFmtId="44" fontId="1" fillId="20" borderId="1" xfId="2" applyFont="1" applyFill="1" applyBorder="1" applyAlignment="1" applyProtection="1">
      <alignment horizontal="center" vertical="center" wrapText="1"/>
      <protection locked="0"/>
    </xf>
    <xf numFmtId="170" fontId="0" fillId="0" borderId="0" xfId="7" applyNumberFormat="1" applyFont="1" applyAlignment="1">
      <alignment wrapText="1"/>
    </xf>
    <xf numFmtId="43" fontId="0" fillId="0" borderId="0" xfId="6" applyFont="1" applyAlignment="1">
      <alignment wrapText="1"/>
    </xf>
    <xf numFmtId="168" fontId="29" fillId="18" borderId="1" xfId="2" applyNumberFormat="1" applyFont="1" applyFill="1" applyBorder="1" applyAlignment="1" applyProtection="1">
      <alignment horizontal="right" vertical="center" wrapText="1"/>
      <protection locked="0"/>
    </xf>
    <xf numFmtId="0" fontId="0" fillId="0" borderId="0" xfId="0" applyAlignment="1">
      <alignment horizontal="right"/>
    </xf>
    <xf numFmtId="169" fontId="0" fillId="0" borderId="0" xfId="0" applyNumberFormat="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27" borderId="0" xfId="0" applyFill="1"/>
    <xf numFmtId="169" fontId="0" fillId="27" borderId="0" xfId="6" applyNumberFormat="1" applyFont="1" applyFill="1" applyBorder="1"/>
    <xf numFmtId="0" fontId="31" fillId="27" borderId="0" xfId="0" applyFont="1" applyFill="1" applyAlignment="1">
      <alignment horizontal="right"/>
    </xf>
    <xf numFmtId="169" fontId="31" fillId="27" borderId="0" xfId="6" applyNumberFormat="1" applyFont="1" applyFill="1" applyBorder="1"/>
    <xf numFmtId="0" fontId="0" fillId="13" borderId="0" xfId="0" applyFill="1"/>
    <xf numFmtId="169" fontId="0" fillId="13" borderId="0" xfId="6" applyNumberFormat="1" applyFont="1" applyFill="1" applyBorder="1"/>
    <xf numFmtId="0" fontId="31" fillId="13" borderId="0" xfId="0" applyFont="1" applyFill="1" applyAlignment="1">
      <alignment horizontal="right"/>
    </xf>
    <xf numFmtId="169" fontId="31" fillId="13" borderId="0" xfId="6" applyNumberFormat="1" applyFont="1" applyFill="1" applyBorder="1"/>
    <xf numFmtId="169" fontId="28" fillId="14" borderId="0" xfId="6" applyNumberFormat="1" applyFont="1" applyFill="1" applyBorder="1"/>
    <xf numFmtId="169" fontId="0" fillId="0" borderId="0" xfId="6" applyNumberFormat="1" applyFont="1" applyBorder="1"/>
    <xf numFmtId="0" fontId="0" fillId="15" borderId="0" xfId="0" applyFill="1"/>
    <xf numFmtId="169" fontId="0" fillId="15" borderId="0" xfId="6" applyNumberFormat="1" applyFont="1" applyFill="1" applyBorder="1"/>
    <xf numFmtId="0" fontId="0" fillId="17" borderId="0" xfId="0" applyFill="1"/>
    <xf numFmtId="169" fontId="30" fillId="17" borderId="0" xfId="0" applyNumberFormat="1" applyFont="1" applyFill="1"/>
    <xf numFmtId="0" fontId="0" fillId="16" borderId="0" xfId="0" applyFill="1"/>
    <xf numFmtId="0" fontId="0" fillId="16" borderId="0" xfId="0" applyFill="1" applyAlignment="1">
      <alignment horizontal="right"/>
    </xf>
    <xf numFmtId="169" fontId="30" fillId="16" borderId="0" xfId="0" applyNumberFormat="1" applyFont="1" applyFill="1"/>
    <xf numFmtId="169" fontId="32" fillId="21" borderId="0" xfId="0" applyNumberFormat="1" applyFont="1" applyFill="1"/>
    <xf numFmtId="0" fontId="0" fillId="0" borderId="19" xfId="0" applyBorder="1"/>
    <xf numFmtId="0" fontId="0" fillId="0" borderId="20" xfId="0" applyBorder="1"/>
    <xf numFmtId="0" fontId="0" fillId="0" borderId="21" xfId="0" applyBorder="1"/>
    <xf numFmtId="0" fontId="33" fillId="0" borderId="0" xfId="0" applyFont="1"/>
    <xf numFmtId="0" fontId="0" fillId="22" borderId="0" xfId="0" applyFill="1"/>
    <xf numFmtId="169" fontId="0" fillId="22" borderId="0" xfId="6" applyNumberFormat="1" applyFont="1" applyFill="1" applyBorder="1"/>
    <xf numFmtId="0" fontId="0" fillId="26" borderId="0" xfId="0" applyFill="1"/>
    <xf numFmtId="169" fontId="0" fillId="26" borderId="0" xfId="6" applyNumberFormat="1" applyFont="1" applyFill="1" applyBorder="1"/>
    <xf numFmtId="0" fontId="34" fillId="0" borderId="0" xfId="0" applyFont="1"/>
    <xf numFmtId="0" fontId="34" fillId="0" borderId="0" xfId="0" applyFont="1" applyAlignment="1">
      <alignment vertical="center"/>
    </xf>
    <xf numFmtId="168" fontId="29" fillId="15" borderId="1" xfId="2" applyNumberFormat="1" applyFont="1" applyFill="1" applyBorder="1" applyAlignment="1" applyProtection="1">
      <alignment horizontal="right" vertical="center" wrapText="1"/>
      <protection locked="0"/>
    </xf>
    <xf numFmtId="168" fontId="29" fillId="15" borderId="1" xfId="2" applyNumberFormat="1" applyFont="1" applyFill="1" applyBorder="1" applyAlignment="1" applyProtection="1">
      <alignment horizontal="center" vertical="center" wrapText="1"/>
      <protection locked="0"/>
    </xf>
    <xf numFmtId="168" fontId="29" fillId="18" borderId="1" xfId="2" applyNumberFormat="1" applyFont="1" applyFill="1" applyBorder="1" applyAlignment="1" applyProtection="1">
      <alignment horizontal="center" vertical="center" wrapText="1"/>
      <protection locked="0"/>
    </xf>
    <xf numFmtId="168" fontId="29" fillId="11" borderId="1" xfId="2" applyNumberFormat="1" applyFont="1" applyFill="1" applyBorder="1" applyAlignment="1" applyProtection="1">
      <alignment horizontal="right" vertical="center" wrapText="1"/>
      <protection locked="0"/>
    </xf>
    <xf numFmtId="44" fontId="29" fillId="17" borderId="1" xfId="2" applyFont="1" applyFill="1" applyBorder="1" applyAlignment="1" applyProtection="1">
      <alignment horizontal="center" vertical="center" wrapText="1"/>
      <protection locked="0"/>
    </xf>
    <xf numFmtId="44" fontId="37" fillId="13" borderId="1" xfId="2" applyFont="1" applyFill="1" applyBorder="1" applyAlignment="1" applyProtection="1">
      <alignment horizontal="center" vertical="center" wrapText="1"/>
      <protection locked="0"/>
    </xf>
    <xf numFmtId="44" fontId="29" fillId="13" borderId="1" xfId="2" applyFont="1" applyFill="1" applyBorder="1" applyAlignment="1" applyProtection="1">
      <alignment horizontal="center" vertical="center" wrapText="1"/>
      <protection locked="0"/>
    </xf>
    <xf numFmtId="44" fontId="29" fillId="19" borderId="1" xfId="2" applyFont="1" applyFill="1" applyBorder="1" applyAlignment="1" applyProtection="1">
      <alignment horizontal="center" vertical="center" wrapText="1"/>
      <protection locked="0"/>
    </xf>
    <xf numFmtId="168" fontId="29" fillId="17" borderId="1" xfId="2" applyNumberFormat="1" applyFont="1" applyFill="1" applyBorder="1" applyAlignment="1" applyProtection="1">
      <alignment horizontal="center" vertical="center" wrapText="1"/>
      <protection locked="0"/>
    </xf>
    <xf numFmtId="168" fontId="35" fillId="17" borderId="1" xfId="2" applyNumberFormat="1" applyFont="1" applyFill="1" applyBorder="1" applyAlignment="1" applyProtection="1">
      <alignment horizontal="center" vertical="center" wrapText="1"/>
      <protection locked="0"/>
    </xf>
    <xf numFmtId="168" fontId="35" fillId="17" borderId="1" xfId="2" applyNumberFormat="1" applyFont="1" applyFill="1" applyBorder="1" applyAlignment="1" applyProtection="1">
      <alignment horizontal="right" vertical="center" wrapText="1"/>
      <protection locked="0"/>
    </xf>
    <xf numFmtId="168" fontId="35" fillId="17" borderId="1" xfId="1" applyNumberFormat="1" applyFont="1" applyFill="1" applyBorder="1" applyAlignment="1" applyProtection="1">
      <alignment horizontal="right" vertical="center" wrapText="1"/>
      <protection locked="0"/>
    </xf>
    <xf numFmtId="168" fontId="35" fillId="17" borderId="1" xfId="1" applyNumberFormat="1" applyFont="1" applyFill="1" applyBorder="1" applyAlignment="1" applyProtection="1">
      <alignment horizontal="center" vertical="center" wrapText="1"/>
      <protection locked="0"/>
    </xf>
    <xf numFmtId="0" fontId="29" fillId="17" borderId="1" xfId="0" applyFont="1" applyFill="1" applyBorder="1" applyAlignment="1" applyProtection="1">
      <alignment horizontal="center" vertical="top" wrapText="1"/>
      <protection locked="0"/>
    </xf>
    <xf numFmtId="0" fontId="29" fillId="17" borderId="1" xfId="0" applyFont="1" applyFill="1" applyBorder="1" applyAlignment="1" applyProtection="1">
      <alignment horizontal="center" vertical="center" wrapText="1"/>
      <protection locked="0"/>
    </xf>
    <xf numFmtId="0" fontId="29" fillId="17" borderId="1" xfId="0" applyFont="1" applyFill="1" applyBorder="1" applyAlignment="1" applyProtection="1">
      <alignment horizontal="left" vertical="center" wrapText="1"/>
      <protection locked="0"/>
    </xf>
    <xf numFmtId="6" fontId="39" fillId="0" borderId="0" xfId="0" applyNumberFormat="1" applyFont="1" applyAlignment="1">
      <alignment vertical="center" wrapText="1"/>
    </xf>
    <xf numFmtId="0" fontId="29" fillId="10" borderId="1" xfId="0" applyFont="1" applyFill="1" applyBorder="1" applyAlignment="1" applyProtection="1">
      <alignment horizontal="left" vertical="center" wrapText="1"/>
      <protection locked="0"/>
    </xf>
    <xf numFmtId="0" fontId="38" fillId="3" borderId="1" xfId="0" applyFont="1" applyFill="1" applyBorder="1" applyAlignment="1" applyProtection="1">
      <alignment horizontal="center" vertical="center" wrapText="1"/>
      <protection locked="0"/>
    </xf>
    <xf numFmtId="0" fontId="29" fillId="17" borderId="1" xfId="0" applyFont="1" applyFill="1" applyBorder="1" applyAlignment="1" applyProtection="1">
      <alignment horizontal="justify" vertical="center" wrapText="1"/>
      <protection locked="0"/>
    </xf>
    <xf numFmtId="0" fontId="29" fillId="0" borderId="0" xfId="0" applyFont="1" applyAlignment="1">
      <alignment vertical="center" wrapText="1"/>
    </xf>
    <xf numFmtId="0" fontId="29" fillId="0" borderId="0" xfId="0" applyFont="1" applyAlignment="1">
      <alignment wrapText="1"/>
    </xf>
    <xf numFmtId="0" fontId="29" fillId="18" borderId="1" xfId="0" applyFont="1" applyFill="1" applyBorder="1" applyAlignment="1" applyProtection="1">
      <alignment horizontal="justify" vertical="center" wrapText="1"/>
      <protection locked="0"/>
    </xf>
    <xf numFmtId="14" fontId="40" fillId="3" borderId="1" xfId="0" applyNumberFormat="1" applyFont="1" applyFill="1" applyBorder="1" applyAlignment="1" applyProtection="1">
      <alignment wrapText="1"/>
      <protection locked="0"/>
    </xf>
    <xf numFmtId="44" fontId="1" fillId="3" borderId="1" xfId="2" applyFont="1" applyFill="1" applyBorder="1" applyAlignment="1" applyProtection="1">
      <alignment horizontal="right" vertical="center" wrapText="1"/>
      <protection locked="0"/>
    </xf>
    <xf numFmtId="41" fontId="1" fillId="3" borderId="1" xfId="1" applyFont="1" applyFill="1" applyBorder="1" applyAlignment="1" applyProtection="1">
      <alignment horizontal="center" vertical="center" wrapText="1"/>
      <protection locked="0"/>
    </xf>
    <xf numFmtId="41" fontId="1" fillId="3" borderId="1" xfId="1" applyFont="1" applyFill="1" applyBorder="1" applyAlignment="1" applyProtection="1">
      <alignment horizontal="right" vertical="center" wrapText="1"/>
      <protection locked="0"/>
    </xf>
    <xf numFmtId="0" fontId="41" fillId="0" borderId="0" xfId="0" applyFont="1"/>
    <xf numFmtId="49" fontId="44" fillId="25" borderId="22" xfId="0" applyNumberFormat="1" applyFont="1" applyFill="1" applyBorder="1" applyAlignment="1" applyProtection="1">
      <alignment horizontal="center" vertical="center"/>
      <protection locked="0"/>
    </xf>
    <xf numFmtId="49" fontId="44" fillId="25" borderId="23" xfId="0" applyNumberFormat="1" applyFont="1" applyFill="1" applyBorder="1" applyAlignment="1" applyProtection="1">
      <alignment horizontal="center" vertical="center" wrapText="1"/>
      <protection locked="0"/>
    </xf>
    <xf numFmtId="49" fontId="44" fillId="25" borderId="24" xfId="0" applyNumberFormat="1" applyFont="1" applyFill="1" applyBorder="1" applyAlignment="1" applyProtection="1">
      <alignment horizontal="center" vertical="center" wrapText="1"/>
      <protection locked="0"/>
    </xf>
    <xf numFmtId="0" fontId="45" fillId="11" borderId="25" xfId="0" applyFont="1" applyFill="1" applyBorder="1" applyAlignment="1">
      <alignment vertical="center"/>
    </xf>
    <xf numFmtId="41" fontId="46" fillId="11" borderId="26" xfId="0" applyNumberFormat="1" applyFont="1" applyFill="1" applyBorder="1" applyAlignment="1">
      <alignment horizontal="center" vertical="center" wrapText="1"/>
    </xf>
    <xf numFmtId="0" fontId="46" fillId="11" borderId="27" xfId="0" applyFont="1" applyFill="1" applyBorder="1" applyAlignment="1">
      <alignment horizontal="center" vertical="center"/>
    </xf>
    <xf numFmtId="0" fontId="47" fillId="17" borderId="1" xfId="0" applyFont="1" applyFill="1" applyBorder="1" applyAlignment="1">
      <alignment horizontal="center" vertical="center"/>
    </xf>
    <xf numFmtId="49" fontId="44" fillId="25" borderId="28" xfId="0" applyNumberFormat="1" applyFont="1" applyFill="1" applyBorder="1" applyAlignment="1" applyProtection="1">
      <alignment horizontal="center" vertical="center"/>
      <protection locked="0"/>
    </xf>
    <xf numFmtId="49" fontId="44" fillId="25" borderId="29" xfId="0" applyNumberFormat="1" applyFont="1" applyFill="1" applyBorder="1" applyAlignment="1" applyProtection="1">
      <alignment horizontal="center" vertical="center" wrapText="1"/>
      <protection locked="0"/>
    </xf>
    <xf numFmtId="49" fontId="44" fillId="25" borderId="30" xfId="0" applyNumberFormat="1" applyFont="1" applyFill="1" applyBorder="1" applyAlignment="1" applyProtection="1">
      <alignment horizontal="center" vertical="center" wrapText="1"/>
      <protection locked="0"/>
    </xf>
    <xf numFmtId="3" fontId="48" fillId="4" borderId="32" xfId="1" applyNumberFormat="1" applyFont="1" applyFill="1" applyBorder="1" applyAlignment="1">
      <alignment horizontal="right" vertical="center"/>
    </xf>
    <xf numFmtId="3" fontId="48" fillId="4" borderId="32" xfId="0" applyNumberFormat="1" applyFont="1" applyFill="1" applyBorder="1" applyAlignment="1">
      <alignment horizontal="right" vertical="center"/>
    </xf>
    <xf numFmtId="3" fontId="48" fillId="4" borderId="33" xfId="0" applyNumberFormat="1" applyFont="1" applyFill="1" applyBorder="1" applyAlignment="1">
      <alignment horizontal="right" vertical="center"/>
    </xf>
    <xf numFmtId="3" fontId="41" fillId="0" borderId="0" xfId="0" applyNumberFormat="1" applyFont="1"/>
    <xf numFmtId="166" fontId="43" fillId="4" borderId="1" xfId="1" applyNumberFormat="1" applyFont="1" applyFill="1" applyBorder="1" applyAlignment="1">
      <alignment horizontal="right" vertical="center"/>
    </xf>
    <xf numFmtId="166" fontId="41" fillId="0" borderId="0" xfId="0" applyNumberFormat="1" applyFont="1"/>
    <xf numFmtId="49" fontId="44" fillId="11" borderId="34" xfId="0" applyNumberFormat="1" applyFont="1" applyFill="1" applyBorder="1" applyAlignment="1" applyProtection="1">
      <alignment horizontal="center" vertical="center"/>
      <protection locked="0"/>
    </xf>
    <xf numFmtId="49" fontId="44" fillId="11" borderId="35" xfId="0" applyNumberFormat="1" applyFont="1" applyFill="1" applyBorder="1" applyAlignment="1" applyProtection="1">
      <alignment horizontal="center" vertical="center" wrapText="1"/>
      <protection locked="0"/>
    </xf>
    <xf numFmtId="49" fontId="44" fillId="11" borderId="36" xfId="0" applyNumberFormat="1" applyFont="1" applyFill="1" applyBorder="1" applyAlignment="1" applyProtection="1">
      <alignment horizontal="center" vertical="center" wrapText="1"/>
      <protection locked="0"/>
    </xf>
    <xf numFmtId="49" fontId="49" fillId="11" borderId="31" xfId="0" applyNumberFormat="1" applyFont="1" applyFill="1" applyBorder="1" applyAlignment="1" applyProtection="1">
      <alignment horizontal="left" vertical="center" wrapText="1"/>
      <protection locked="0"/>
    </xf>
    <xf numFmtId="0" fontId="49" fillId="11" borderId="32" xfId="0" applyFont="1" applyFill="1" applyBorder="1" applyAlignment="1">
      <alignment horizontal="left" vertical="center"/>
    </xf>
    <xf numFmtId="3" fontId="46" fillId="11" borderId="32" xfId="0" applyNumberFormat="1" applyFont="1" applyFill="1" applyBorder="1" applyAlignment="1">
      <alignment horizontal="right" vertical="center"/>
    </xf>
    <xf numFmtId="3" fontId="46" fillId="11" borderId="33" xfId="1" applyNumberFormat="1" applyFont="1" applyFill="1" applyBorder="1" applyAlignment="1">
      <alignment horizontal="right" vertical="center"/>
    </xf>
    <xf numFmtId="0" fontId="41" fillId="0" borderId="2" xfId="0" applyFont="1" applyBorder="1"/>
    <xf numFmtId="169" fontId="41" fillId="0" borderId="4" xfId="6" applyNumberFormat="1" applyFont="1" applyBorder="1"/>
    <xf numFmtId="49" fontId="44" fillId="4" borderId="37" xfId="0" applyNumberFormat="1" applyFont="1" applyFill="1" applyBorder="1" applyAlignment="1" applyProtection="1">
      <alignment horizontal="center" vertical="center"/>
      <protection locked="0"/>
    </xf>
    <xf numFmtId="49" fontId="44" fillId="4" borderId="38" xfId="0" applyNumberFormat="1" applyFont="1" applyFill="1" applyBorder="1" applyAlignment="1" applyProtection="1">
      <alignment horizontal="center" vertical="center" wrapText="1"/>
      <protection locked="0"/>
    </xf>
    <xf numFmtId="49" fontId="44" fillId="4" borderId="7" xfId="0" applyNumberFormat="1" applyFont="1" applyFill="1" applyBorder="1" applyAlignment="1" applyProtection="1">
      <alignment horizontal="center" vertical="center" wrapText="1"/>
      <protection locked="0"/>
    </xf>
    <xf numFmtId="49" fontId="49" fillId="4" borderId="31" xfId="0" applyNumberFormat="1" applyFont="1" applyFill="1" applyBorder="1" applyAlignment="1" applyProtection="1">
      <alignment horizontal="left" vertical="center" wrapText="1"/>
      <protection locked="0"/>
    </xf>
    <xf numFmtId="0" fontId="49" fillId="4" borderId="32" xfId="0" applyFont="1" applyFill="1" applyBorder="1" applyAlignment="1">
      <alignment horizontal="left" vertical="center"/>
    </xf>
    <xf numFmtId="3" fontId="46" fillId="4" borderId="32" xfId="1" applyNumberFormat="1" applyFont="1" applyFill="1" applyBorder="1" applyAlignment="1">
      <alignment horizontal="right" vertical="center"/>
    </xf>
    <xf numFmtId="3" fontId="43" fillId="4" borderId="32" xfId="1" applyNumberFormat="1" applyFont="1" applyFill="1" applyBorder="1" applyAlignment="1">
      <alignment horizontal="right" vertical="center"/>
    </xf>
    <xf numFmtId="3" fontId="43" fillId="4" borderId="33" xfId="1" applyNumberFormat="1" applyFont="1" applyFill="1" applyBorder="1" applyAlignment="1">
      <alignment horizontal="right" vertical="center"/>
    </xf>
    <xf numFmtId="0" fontId="50" fillId="0" borderId="5" xfId="0" applyFont="1" applyBorder="1"/>
    <xf numFmtId="169" fontId="41" fillId="0" borderId="6" xfId="6" applyNumberFormat="1" applyFont="1" applyBorder="1"/>
    <xf numFmtId="49" fontId="51" fillId="4" borderId="39" xfId="0" applyNumberFormat="1" applyFont="1" applyFill="1" applyBorder="1" applyAlignment="1" applyProtection="1">
      <alignment horizontal="center" vertical="center"/>
      <protection locked="0"/>
    </xf>
    <xf numFmtId="49" fontId="51" fillId="4" borderId="1" xfId="0" applyNumberFormat="1" applyFont="1" applyFill="1" applyBorder="1" applyAlignment="1" applyProtection="1">
      <alignment horizontal="center" vertical="center" wrapText="1"/>
      <protection locked="0"/>
    </xf>
    <xf numFmtId="49" fontId="44" fillId="4" borderId="11" xfId="0" applyNumberFormat="1" applyFont="1" applyFill="1" applyBorder="1" applyAlignment="1" applyProtection="1">
      <alignment horizontal="center" vertical="center" wrapText="1"/>
      <protection locked="0"/>
    </xf>
    <xf numFmtId="49" fontId="52" fillId="4" borderId="31" xfId="0" applyNumberFormat="1" applyFont="1" applyFill="1" applyBorder="1" applyAlignment="1" applyProtection="1">
      <alignment horizontal="left" vertical="center" wrapText="1"/>
      <protection locked="0"/>
    </xf>
    <xf numFmtId="0" fontId="52" fillId="4" borderId="32" xfId="0" applyFont="1" applyFill="1" applyBorder="1" applyAlignment="1">
      <alignment horizontal="left" vertical="center"/>
    </xf>
    <xf numFmtId="169" fontId="41" fillId="0" borderId="0" xfId="6" applyNumberFormat="1" applyFont="1" applyBorder="1"/>
    <xf numFmtId="166" fontId="43" fillId="4" borderId="1" xfId="0" applyNumberFormat="1" applyFont="1" applyFill="1" applyBorder="1" applyAlignment="1">
      <alignment horizontal="right"/>
    </xf>
    <xf numFmtId="49" fontId="51" fillId="4" borderId="40" xfId="0" applyNumberFormat="1" applyFont="1" applyFill="1" applyBorder="1" applyAlignment="1" applyProtection="1">
      <alignment horizontal="center" vertical="center"/>
      <protection locked="0"/>
    </xf>
    <xf numFmtId="49" fontId="51" fillId="4" borderId="10" xfId="0" applyNumberFormat="1" applyFont="1" applyFill="1" applyBorder="1" applyAlignment="1" applyProtection="1">
      <alignment horizontal="center" vertical="center" wrapText="1"/>
      <protection locked="0"/>
    </xf>
    <xf numFmtId="49" fontId="44" fillId="4" borderId="2" xfId="0" applyNumberFormat="1" applyFont="1" applyFill="1" applyBorder="1" applyAlignment="1" applyProtection="1">
      <alignment horizontal="center" vertical="center" wrapText="1"/>
      <protection locked="0"/>
    </xf>
    <xf numFmtId="0" fontId="47" fillId="0" borderId="7" xfId="0" applyFont="1" applyBorder="1"/>
    <xf numFmtId="169" fontId="47" fillId="0" borderId="1" xfId="0" applyNumberFormat="1" applyFont="1" applyBorder="1"/>
    <xf numFmtId="169" fontId="41" fillId="0" borderId="0" xfId="0" applyNumberFormat="1" applyFont="1"/>
    <xf numFmtId="49" fontId="44" fillId="11" borderId="34" xfId="6" applyNumberFormat="1" applyFont="1" applyFill="1" applyBorder="1" applyAlignment="1" applyProtection="1">
      <alignment horizontal="left" vertical="center" wrapText="1"/>
      <protection locked="0"/>
    </xf>
    <xf numFmtId="49" fontId="44" fillId="11" borderId="35" xfId="6" applyNumberFormat="1" applyFont="1" applyFill="1" applyBorder="1" applyAlignment="1" applyProtection="1">
      <alignment horizontal="left" vertical="center" wrapText="1"/>
      <protection locked="0"/>
    </xf>
    <xf numFmtId="49" fontId="44" fillId="11" borderId="36" xfId="6" applyNumberFormat="1" applyFont="1" applyFill="1" applyBorder="1" applyAlignment="1" applyProtection="1">
      <alignment horizontal="left" vertical="center" wrapText="1"/>
      <protection locked="0"/>
    </xf>
    <xf numFmtId="49" fontId="49" fillId="11" borderId="31" xfId="6" applyNumberFormat="1" applyFont="1" applyFill="1" applyBorder="1" applyAlignment="1" applyProtection="1">
      <alignment horizontal="left" vertical="center" wrapText="1"/>
      <protection locked="0"/>
    </xf>
    <xf numFmtId="0" fontId="53" fillId="11" borderId="32" xfId="8" applyFont="1" applyFill="1" applyBorder="1" applyAlignment="1" applyProtection="1">
      <alignment horizontal="left" vertical="center" wrapText="1"/>
      <protection locked="0"/>
    </xf>
    <xf numFmtId="3" fontId="46" fillId="11" borderId="32" xfId="1" applyNumberFormat="1" applyFont="1" applyFill="1" applyBorder="1" applyAlignment="1">
      <alignment horizontal="right" vertical="center"/>
    </xf>
    <xf numFmtId="169" fontId="41" fillId="0" borderId="0" xfId="6" applyNumberFormat="1" applyFont="1"/>
    <xf numFmtId="43" fontId="41" fillId="0" borderId="0" xfId="6" applyFont="1"/>
    <xf numFmtId="49" fontId="44" fillId="11" borderId="41" xfId="6" applyNumberFormat="1" applyFont="1" applyFill="1" applyBorder="1" applyAlignment="1" applyProtection="1">
      <alignment horizontal="left" vertical="center" wrapText="1"/>
      <protection locked="0"/>
    </xf>
    <xf numFmtId="49" fontId="44" fillId="11" borderId="42" xfId="6" applyNumberFormat="1" applyFont="1" applyFill="1" applyBorder="1" applyAlignment="1" applyProtection="1">
      <alignment horizontal="left" vertical="center" wrapText="1"/>
      <protection locked="0"/>
    </xf>
    <xf numFmtId="49" fontId="44" fillId="11" borderId="5" xfId="6" applyNumberFormat="1" applyFont="1" applyFill="1" applyBorder="1" applyAlignment="1" applyProtection="1">
      <alignment horizontal="left" vertical="center" wrapText="1"/>
      <protection locked="0"/>
    </xf>
    <xf numFmtId="0" fontId="52" fillId="0" borderId="31" xfId="0" applyFont="1" applyBorder="1"/>
    <xf numFmtId="0" fontId="54" fillId="4" borderId="32" xfId="8" applyFont="1" applyFill="1" applyBorder="1" applyAlignment="1" applyProtection="1">
      <alignment horizontal="left" vertical="center" wrapText="1"/>
      <protection locked="0"/>
    </xf>
    <xf numFmtId="3" fontId="43" fillId="4" borderId="32" xfId="0" applyNumberFormat="1" applyFont="1" applyFill="1" applyBorder="1" applyAlignment="1">
      <alignment horizontal="right"/>
    </xf>
    <xf numFmtId="3" fontId="43" fillId="0" borderId="33" xfId="0" applyNumberFormat="1" applyFont="1" applyBorder="1" applyAlignment="1">
      <alignment horizontal="right"/>
    </xf>
    <xf numFmtId="0" fontId="50" fillId="0" borderId="2" xfId="0" applyFont="1" applyBorder="1"/>
    <xf numFmtId="169" fontId="56" fillId="0" borderId="6" xfId="6" applyNumberFormat="1" applyFont="1" applyBorder="1"/>
    <xf numFmtId="3" fontId="43" fillId="0" borderId="32" xfId="1" applyNumberFormat="1" applyFont="1" applyBorder="1" applyAlignment="1">
      <alignment horizontal="right" vertical="center"/>
    </xf>
    <xf numFmtId="0" fontId="47" fillId="0" borderId="5" xfId="0" applyFont="1" applyBorder="1"/>
    <xf numFmtId="0" fontId="41" fillId="4" borderId="0" xfId="0" applyFont="1" applyFill="1"/>
    <xf numFmtId="49" fontId="49" fillId="11" borderId="31" xfId="0" applyNumberFormat="1" applyFont="1" applyFill="1" applyBorder="1" applyAlignment="1">
      <alignment horizontal="left" vertical="center"/>
    </xf>
    <xf numFmtId="0" fontId="49" fillId="11" borderId="32" xfId="0" applyFont="1" applyFill="1" applyBorder="1" applyAlignment="1">
      <alignment horizontal="justify" vertical="center" wrapText="1"/>
    </xf>
    <xf numFmtId="169" fontId="41" fillId="4" borderId="0" xfId="6" applyNumberFormat="1" applyFont="1" applyFill="1"/>
    <xf numFmtId="166" fontId="46" fillId="4" borderId="0" xfId="1" applyNumberFormat="1" applyFont="1" applyFill="1" applyBorder="1" applyAlignment="1">
      <alignment horizontal="right" vertical="center"/>
    </xf>
    <xf numFmtId="49" fontId="49" fillId="17" borderId="31" xfId="0" applyNumberFormat="1" applyFont="1" applyFill="1" applyBorder="1" applyAlignment="1">
      <alignment horizontal="left" vertical="center"/>
    </xf>
    <xf numFmtId="0" fontId="52" fillId="4" borderId="32" xfId="0" applyFont="1" applyFill="1" applyBorder="1" applyAlignment="1">
      <alignment horizontal="justify" vertical="center" wrapText="1"/>
    </xf>
    <xf numFmtId="3" fontId="46" fillId="17" borderId="32" xfId="6" applyNumberFormat="1" applyFont="1" applyFill="1" applyBorder="1" applyAlignment="1">
      <alignment horizontal="right" vertical="center" wrapText="1"/>
    </xf>
    <xf numFmtId="3" fontId="46" fillId="17" borderId="33" xfId="1" applyNumberFormat="1" applyFont="1" applyFill="1" applyBorder="1" applyAlignment="1">
      <alignment horizontal="right" vertical="center"/>
    </xf>
    <xf numFmtId="0" fontId="47" fillId="0" borderId="0" xfId="0" applyFont="1" applyAlignment="1">
      <alignment horizontal="center"/>
    </xf>
    <xf numFmtId="0" fontId="47" fillId="0" borderId="0" xfId="0" applyFont="1"/>
    <xf numFmtId="169" fontId="47" fillId="0" borderId="0" xfId="6" applyNumberFormat="1" applyFont="1"/>
    <xf numFmtId="49" fontId="44" fillId="4" borderId="37" xfId="6" applyNumberFormat="1" applyFont="1" applyFill="1" applyBorder="1" applyAlignment="1" applyProtection="1">
      <alignment horizontal="left" vertical="center" wrapText="1"/>
      <protection locked="0"/>
    </xf>
    <xf numFmtId="49" fontId="44" fillId="4" borderId="38" xfId="6" applyNumberFormat="1" applyFont="1" applyFill="1" applyBorder="1" applyAlignment="1" applyProtection="1">
      <alignment horizontal="left" vertical="center" wrapText="1"/>
      <protection locked="0"/>
    </xf>
    <xf numFmtId="49" fontId="44" fillId="4" borderId="7" xfId="6" applyNumberFormat="1" applyFont="1" applyFill="1" applyBorder="1" applyAlignment="1" applyProtection="1">
      <alignment horizontal="left" vertical="center" wrapText="1"/>
      <protection locked="0"/>
    </xf>
    <xf numFmtId="49" fontId="52" fillId="4" borderId="31" xfId="0" applyNumberFormat="1" applyFont="1" applyFill="1" applyBorder="1" applyAlignment="1">
      <alignment horizontal="left" vertical="center"/>
    </xf>
    <xf numFmtId="0" fontId="52" fillId="0" borderId="32" xfId="0" applyFont="1" applyBorder="1"/>
    <xf numFmtId="3" fontId="46" fillId="4" borderId="32" xfId="6" applyNumberFormat="1" applyFont="1" applyFill="1" applyBorder="1" applyAlignment="1">
      <alignment horizontal="right" vertical="center" wrapText="1"/>
    </xf>
    <xf numFmtId="3" fontId="46" fillId="4" borderId="33" xfId="1" applyNumberFormat="1" applyFont="1" applyFill="1" applyBorder="1" applyAlignment="1">
      <alignment horizontal="right" vertical="center"/>
    </xf>
    <xf numFmtId="0" fontId="50" fillId="0" borderId="0" xfId="0" applyFont="1"/>
    <xf numFmtId="49" fontId="49" fillId="4" borderId="31" xfId="0" applyNumberFormat="1" applyFont="1" applyFill="1" applyBorder="1" applyAlignment="1">
      <alignment horizontal="left" vertical="center"/>
    </xf>
    <xf numFmtId="3" fontId="46" fillId="0" borderId="32" xfId="1" applyNumberFormat="1" applyFont="1" applyBorder="1" applyAlignment="1">
      <alignment horizontal="right" vertical="center"/>
    </xf>
    <xf numFmtId="49" fontId="51" fillId="0" borderId="39" xfId="0" applyNumberFormat="1" applyFont="1" applyBorder="1" applyAlignment="1">
      <alignment horizontal="left" vertical="center"/>
    </xf>
    <xf numFmtId="49" fontId="51" fillId="0" borderId="1" xfId="0" applyNumberFormat="1" applyFont="1" applyBorder="1" applyAlignment="1">
      <alignment horizontal="left" vertical="center"/>
    </xf>
    <xf numFmtId="49" fontId="51" fillId="0" borderId="11" xfId="0" applyNumberFormat="1" applyFont="1" applyBorder="1" applyAlignment="1">
      <alignment horizontal="left" vertical="center"/>
    </xf>
    <xf numFmtId="0" fontId="49" fillId="4" borderId="32" xfId="0" applyFont="1" applyFill="1" applyBorder="1" applyAlignment="1">
      <alignment horizontal="justify" vertical="center" wrapText="1"/>
    </xf>
    <xf numFmtId="0" fontId="43" fillId="0" borderId="0" xfId="0" applyFont="1"/>
    <xf numFmtId="166" fontId="43" fillId="0" borderId="0" xfId="1" applyNumberFormat="1" applyFont="1" applyBorder="1" applyAlignment="1">
      <alignment horizontal="right" vertical="center"/>
    </xf>
    <xf numFmtId="169" fontId="41" fillId="4" borderId="0" xfId="0" applyNumberFormat="1" applyFont="1" applyFill="1"/>
    <xf numFmtId="49" fontId="49" fillId="0" borderId="31" xfId="0" applyNumberFormat="1" applyFont="1" applyBorder="1" applyAlignment="1">
      <alignment horizontal="left" vertical="center"/>
    </xf>
    <xf numFmtId="0" fontId="49" fillId="0" borderId="32" xfId="0" applyFont="1" applyBorder="1" applyAlignment="1">
      <alignment horizontal="justify" vertical="center" wrapText="1"/>
    </xf>
    <xf numFmtId="3" fontId="46" fillId="0" borderId="33" xfId="1" applyNumberFormat="1" applyFont="1" applyBorder="1" applyAlignment="1">
      <alignment horizontal="right" vertical="center"/>
    </xf>
    <xf numFmtId="0" fontId="41" fillId="0" borderId="1" xfId="0" applyFont="1" applyBorder="1"/>
    <xf numFmtId="169" fontId="41" fillId="0" borderId="1" xfId="6" applyNumberFormat="1" applyFont="1" applyBorder="1"/>
    <xf numFmtId="49" fontId="52" fillId="0" borderId="31" xfId="0" applyNumberFormat="1" applyFont="1" applyBorder="1" applyAlignment="1">
      <alignment horizontal="left" vertical="center"/>
    </xf>
    <xf numFmtId="0" fontId="52" fillId="0" borderId="32" xfId="0" applyFont="1" applyBorder="1" applyAlignment="1">
      <alignment horizontal="justify" vertical="top" wrapText="1"/>
    </xf>
    <xf numFmtId="3" fontId="43" fillId="0" borderId="33" xfId="1" applyNumberFormat="1" applyFont="1" applyBorder="1" applyAlignment="1">
      <alignment horizontal="right" vertical="center"/>
    </xf>
    <xf numFmtId="0" fontId="50" fillId="0" borderId="10" xfId="0" applyFont="1" applyBorder="1" applyAlignment="1">
      <alignment horizontal="left"/>
    </xf>
    <xf numFmtId="169" fontId="41" fillId="0" borderId="10" xfId="6" applyNumberFormat="1" applyFont="1" applyBorder="1"/>
    <xf numFmtId="166" fontId="48" fillId="0" borderId="0" xfId="1" applyNumberFormat="1" applyFont="1" applyBorder="1" applyAlignment="1">
      <alignment horizontal="right" vertical="center"/>
    </xf>
    <xf numFmtId="3" fontId="57" fillId="0" borderId="32" xfId="1" applyNumberFormat="1" applyFont="1" applyBorder="1" applyAlignment="1">
      <alignment horizontal="right" vertical="center"/>
    </xf>
    <xf numFmtId="0" fontId="50" fillId="0" borderId="42" xfId="0" applyFont="1" applyBorder="1" applyAlignment="1">
      <alignment horizontal="left"/>
    </xf>
    <xf numFmtId="169" fontId="41" fillId="0" borderId="42" xfId="0" applyNumberFormat="1" applyFont="1" applyBorder="1"/>
    <xf numFmtId="166" fontId="43" fillId="0" borderId="0" xfId="0" applyNumberFormat="1" applyFont="1"/>
    <xf numFmtId="169" fontId="47" fillId="0" borderId="38" xfId="0" applyNumberFormat="1" applyFont="1" applyBorder="1"/>
    <xf numFmtId="0" fontId="46" fillId="0" borderId="0" xfId="0" applyFont="1" applyAlignment="1">
      <alignment horizontal="left" vertical="top"/>
    </xf>
    <xf numFmtId="166" fontId="48" fillId="0" borderId="0" xfId="0" applyNumberFormat="1" applyFont="1"/>
    <xf numFmtId="0" fontId="47" fillId="0" borderId="38" xfId="0" applyFont="1" applyBorder="1"/>
    <xf numFmtId="169" fontId="43" fillId="0" borderId="0" xfId="0" applyNumberFormat="1" applyFont="1"/>
    <xf numFmtId="49" fontId="44" fillId="4" borderId="39" xfId="6" applyNumberFormat="1" applyFont="1" applyFill="1" applyBorder="1" applyAlignment="1" applyProtection="1">
      <alignment horizontal="left" vertical="center" wrapText="1"/>
      <protection locked="0"/>
    </xf>
    <xf numFmtId="49" fontId="44" fillId="4" borderId="1" xfId="6" applyNumberFormat="1" applyFont="1" applyFill="1" applyBorder="1" applyAlignment="1" applyProtection="1">
      <alignment horizontal="left" vertical="center" wrapText="1"/>
      <protection locked="0"/>
    </xf>
    <xf numFmtId="49" fontId="44" fillId="4" borderId="11" xfId="6" applyNumberFormat="1" applyFont="1" applyFill="1" applyBorder="1" applyAlignment="1" applyProtection="1">
      <alignment horizontal="left" vertical="center" wrapText="1"/>
      <protection locked="0"/>
    </xf>
    <xf numFmtId="0" fontId="52" fillId="0" borderId="32" xfId="0" applyFont="1" applyBorder="1" applyAlignment="1">
      <alignment horizontal="justify" vertical="center" wrapText="1"/>
    </xf>
    <xf numFmtId="3" fontId="46" fillId="11" borderId="32" xfId="6" applyNumberFormat="1" applyFont="1" applyFill="1" applyBorder="1" applyAlignment="1">
      <alignment horizontal="right"/>
    </xf>
    <xf numFmtId="0" fontId="52" fillId="0" borderId="2" xfId="0" applyFont="1" applyBorder="1"/>
    <xf numFmtId="0" fontId="43" fillId="0" borderId="5" xfId="0" applyFont="1" applyBorder="1"/>
    <xf numFmtId="169" fontId="43" fillId="0" borderId="0" xfId="6" applyNumberFormat="1" applyFont="1"/>
    <xf numFmtId="49" fontId="44" fillId="4" borderId="39" xfId="6" applyNumberFormat="1" applyFont="1" applyFill="1" applyBorder="1" applyAlignment="1" applyProtection="1">
      <alignment horizontal="right" vertical="center" wrapText="1"/>
      <protection locked="0"/>
    </xf>
    <xf numFmtId="49" fontId="44" fillId="4" borderId="1" xfId="6" applyNumberFormat="1" applyFont="1" applyFill="1" applyBorder="1" applyAlignment="1" applyProtection="1">
      <alignment horizontal="right" vertical="center" wrapText="1"/>
      <protection locked="0"/>
    </xf>
    <xf numFmtId="49" fontId="44" fillId="4" borderId="11" xfId="6" applyNumberFormat="1" applyFont="1" applyFill="1" applyBorder="1" applyAlignment="1" applyProtection="1">
      <alignment horizontal="right" vertical="center" wrapText="1"/>
      <protection locked="0"/>
    </xf>
    <xf numFmtId="3" fontId="43" fillId="4" borderId="33" xfId="0" applyNumberFormat="1" applyFont="1" applyFill="1" applyBorder="1" applyAlignment="1">
      <alignment horizontal="right" vertical="center" wrapText="1"/>
    </xf>
    <xf numFmtId="169" fontId="43" fillId="0" borderId="9" xfId="0" applyNumberFormat="1" applyFont="1" applyBorder="1"/>
    <xf numFmtId="169" fontId="47" fillId="0" borderId="5" xfId="6" applyNumberFormat="1" applyFont="1" applyBorder="1"/>
    <xf numFmtId="169" fontId="50" fillId="0" borderId="0" xfId="0" applyNumberFormat="1" applyFont="1"/>
    <xf numFmtId="3" fontId="43" fillId="4" borderId="32" xfId="0" applyNumberFormat="1" applyFont="1" applyFill="1" applyBorder="1" applyAlignment="1">
      <alignment horizontal="right" vertical="center" wrapText="1"/>
    </xf>
    <xf numFmtId="169" fontId="47" fillId="0" borderId="1" xfId="6" applyNumberFormat="1" applyFont="1" applyBorder="1"/>
    <xf numFmtId="3" fontId="46" fillId="11" borderId="32" xfId="0" applyNumberFormat="1" applyFont="1" applyFill="1" applyBorder="1" applyAlignment="1">
      <alignment horizontal="right" vertical="center" wrapText="1"/>
    </xf>
    <xf numFmtId="171" fontId="43" fillId="0" borderId="0" xfId="0" applyNumberFormat="1" applyFont="1"/>
    <xf numFmtId="9" fontId="43" fillId="0" borderId="32" xfId="7" applyFont="1" applyBorder="1" applyAlignment="1">
      <alignment horizontal="right"/>
    </xf>
    <xf numFmtId="9" fontId="41" fillId="0" borderId="0" xfId="7" applyFont="1"/>
    <xf numFmtId="3" fontId="43" fillId="0" borderId="32" xfId="0" applyNumberFormat="1" applyFont="1" applyBorder="1" applyAlignment="1">
      <alignment horizontal="right"/>
    </xf>
    <xf numFmtId="9" fontId="58" fillId="0" borderId="0" xfId="6" applyNumberFormat="1" applyFont="1" applyBorder="1" applyAlignment="1">
      <alignment horizontal="left"/>
    </xf>
    <xf numFmtId="3" fontId="46" fillId="11" borderId="32" xfId="6" applyNumberFormat="1" applyFont="1" applyFill="1" applyBorder="1" applyAlignment="1" applyProtection="1">
      <alignment horizontal="right" vertical="center" wrapText="1"/>
      <protection locked="0"/>
    </xf>
    <xf numFmtId="9" fontId="58" fillId="0" borderId="0" xfId="0" applyNumberFormat="1" applyFont="1" applyAlignment="1">
      <alignment horizontal="left"/>
    </xf>
    <xf numFmtId="49" fontId="59" fillId="4" borderId="31" xfId="9" applyNumberFormat="1" applyFont="1" applyFill="1" applyBorder="1" applyAlignment="1" applyProtection="1">
      <alignment horizontal="left" vertical="center" wrapText="1"/>
      <protection locked="0"/>
    </xf>
    <xf numFmtId="0" fontId="52" fillId="4" borderId="32" xfId="10" applyFont="1" applyFill="1" applyBorder="1" applyAlignment="1" applyProtection="1">
      <alignment horizontal="left" vertical="center" wrapText="1"/>
      <protection locked="0"/>
    </xf>
    <xf numFmtId="3" fontId="43" fillId="4" borderId="32" xfId="6" applyNumberFormat="1" applyFont="1" applyFill="1" applyBorder="1" applyAlignment="1" applyProtection="1">
      <alignment horizontal="right" vertical="center" wrapText="1"/>
      <protection locked="0"/>
    </xf>
    <xf numFmtId="3" fontId="43" fillId="4" borderId="32" xfId="10" applyNumberFormat="1" applyFont="1" applyFill="1" applyBorder="1" applyAlignment="1" applyProtection="1">
      <alignment horizontal="right" vertical="center" wrapText="1"/>
      <protection locked="0"/>
    </xf>
    <xf numFmtId="3" fontId="43" fillId="4" borderId="33" xfId="1" applyNumberFormat="1" applyFont="1" applyFill="1" applyBorder="1" applyAlignment="1" applyProtection="1">
      <alignment horizontal="right" vertical="center" wrapText="1"/>
      <protection locked="0"/>
    </xf>
    <xf numFmtId="166" fontId="60" fillId="0" borderId="0" xfId="1" applyNumberFormat="1" applyFont="1" applyBorder="1" applyAlignment="1">
      <alignment horizontal="right" vertical="center"/>
    </xf>
    <xf numFmtId="3" fontId="46" fillId="11" borderId="32" xfId="0" applyNumberFormat="1" applyFont="1" applyFill="1" applyBorder="1" applyAlignment="1">
      <alignment horizontal="right"/>
    </xf>
    <xf numFmtId="3" fontId="46" fillId="4" borderId="32" xfId="0" applyNumberFormat="1" applyFont="1" applyFill="1" applyBorder="1" applyAlignment="1">
      <alignment horizontal="right"/>
    </xf>
    <xf numFmtId="3" fontId="46" fillId="4" borderId="33" xfId="0" applyNumberFormat="1" applyFont="1" applyFill="1" applyBorder="1" applyAlignment="1">
      <alignment horizontal="right"/>
    </xf>
    <xf numFmtId="3" fontId="48" fillId="23" borderId="44" xfId="6" applyNumberFormat="1" applyFont="1" applyFill="1" applyBorder="1" applyAlignment="1" applyProtection="1">
      <alignment horizontal="right" vertical="center" wrapText="1"/>
      <protection locked="0"/>
    </xf>
    <xf numFmtId="3" fontId="48" fillId="23" borderId="45" xfId="6" applyNumberFormat="1" applyFont="1" applyFill="1" applyBorder="1" applyAlignment="1" applyProtection="1">
      <alignment horizontal="right" vertical="center" wrapText="1"/>
      <protection locked="0"/>
    </xf>
    <xf numFmtId="3" fontId="46" fillId="11" borderId="33" xfId="6" applyNumberFormat="1" applyFont="1" applyFill="1" applyBorder="1" applyAlignment="1" applyProtection="1">
      <alignment horizontal="right" vertical="center" wrapText="1"/>
      <protection locked="0"/>
    </xf>
    <xf numFmtId="3" fontId="41" fillId="0" borderId="32" xfId="0" applyNumberFormat="1" applyFont="1" applyBorder="1"/>
    <xf numFmtId="3" fontId="43" fillId="4" borderId="33" xfId="6" applyNumberFormat="1" applyFont="1" applyFill="1" applyBorder="1" applyAlignment="1" applyProtection="1">
      <alignment horizontal="right" vertical="center" wrapText="1"/>
      <protection locked="0"/>
    </xf>
    <xf numFmtId="49" fontId="51" fillId="0" borderId="0" xfId="0" applyNumberFormat="1" applyFont="1" applyAlignment="1">
      <alignment horizontal="left" vertical="center"/>
    </xf>
    <xf numFmtId="3" fontId="46" fillId="18" borderId="32" xfId="0" applyNumberFormat="1" applyFont="1" applyFill="1" applyBorder="1" applyAlignment="1">
      <alignment horizontal="right"/>
    </xf>
    <xf numFmtId="0" fontId="60" fillId="0" borderId="0" xfId="0" applyFont="1"/>
    <xf numFmtId="166" fontId="61" fillId="0" borderId="0" xfId="1" applyNumberFormat="1" applyFont="1" applyBorder="1" applyAlignment="1">
      <alignment horizontal="right" vertical="center"/>
    </xf>
    <xf numFmtId="166" fontId="62" fillId="0" borderId="0" xfId="1" applyNumberFormat="1" applyFont="1" applyBorder="1" applyAlignment="1">
      <alignment horizontal="right" vertical="center"/>
    </xf>
    <xf numFmtId="0" fontId="41" fillId="0" borderId="0" xfId="0" applyFont="1" applyAlignment="1">
      <alignment horizontal="left" vertical="center"/>
    </xf>
    <xf numFmtId="3" fontId="63" fillId="0" borderId="0" xfId="0" applyNumberFormat="1" applyFont="1"/>
    <xf numFmtId="0" fontId="64" fillId="24" borderId="1" xfId="0" applyFont="1" applyFill="1" applyBorder="1" applyAlignment="1">
      <alignment horizontal="center" vertical="center"/>
    </xf>
    <xf numFmtId="0" fontId="64" fillId="24" borderId="1" xfId="0" applyFont="1" applyFill="1" applyBorder="1" applyAlignment="1">
      <alignment horizontal="center" vertical="center" wrapText="1"/>
    </xf>
    <xf numFmtId="0" fontId="43" fillId="0" borderId="1" xfId="0" applyFont="1" applyBorder="1"/>
    <xf numFmtId="169" fontId="46" fillId="0" borderId="1" xfId="0" applyNumberFormat="1" applyFont="1" applyBorder="1"/>
    <xf numFmtId="169" fontId="43" fillId="0" borderId="5" xfId="0" applyNumberFormat="1" applyFont="1" applyBorder="1"/>
    <xf numFmtId="166" fontId="65" fillId="4" borderId="0" xfId="0" applyNumberFormat="1" applyFont="1" applyFill="1" applyAlignment="1">
      <alignment horizontal="right" vertical="center" wrapText="1"/>
    </xf>
    <xf numFmtId="0" fontId="66" fillId="0" borderId="0" xfId="0" applyFont="1" applyAlignment="1">
      <alignment horizontal="left"/>
    </xf>
    <xf numFmtId="0" fontId="46" fillId="0" borderId="1" xfId="0" applyFont="1" applyBorder="1"/>
    <xf numFmtId="169" fontId="48" fillId="0" borderId="1" xfId="0" applyNumberFormat="1" applyFont="1" applyBorder="1"/>
    <xf numFmtId="169" fontId="46" fillId="0" borderId="0" xfId="0" applyNumberFormat="1" applyFont="1"/>
    <xf numFmtId="0" fontId="63" fillId="0" borderId="0" xfId="0" applyFont="1"/>
    <xf numFmtId="43" fontId="43" fillId="0" borderId="0" xfId="6" applyFont="1" applyBorder="1" applyAlignment="1">
      <alignment horizontal="left" vertical="center"/>
    </xf>
    <xf numFmtId="169" fontId="43" fillId="0" borderId="0" xfId="6" applyNumberFormat="1" applyFont="1" applyBorder="1" applyAlignment="1">
      <alignment horizontal="right" vertical="center"/>
    </xf>
    <xf numFmtId="0" fontId="24" fillId="0" borderId="0" xfId="0" applyFont="1"/>
    <xf numFmtId="167" fontId="17" fillId="0" borderId="1" xfId="6" applyNumberFormat="1" applyFont="1" applyFill="1" applyBorder="1" applyAlignment="1">
      <alignment vertical="center"/>
    </xf>
    <xf numFmtId="0" fontId="0" fillId="0" borderId="0" xfId="0" pivotButton="1"/>
    <xf numFmtId="0" fontId="0" fillId="0" borderId="0" xfId="0" applyAlignment="1">
      <alignment horizontal="left"/>
    </xf>
    <xf numFmtId="43" fontId="0" fillId="0" borderId="0" xfId="6" applyFont="1" applyAlignment="1">
      <alignment horizontal="center" vertical="center" wrapText="1"/>
    </xf>
    <xf numFmtId="0" fontId="0" fillId="23" borderId="1" xfId="0" applyFill="1" applyBorder="1" applyAlignment="1" applyProtection="1">
      <alignment horizontal="left" vertical="center" wrapText="1"/>
      <protection locked="0"/>
    </xf>
    <xf numFmtId="0" fontId="0" fillId="3" borderId="0" xfId="0" applyFill="1" applyAlignment="1" applyProtection="1">
      <alignment horizontal="justify" vertical="center" wrapText="1"/>
      <protection locked="0"/>
    </xf>
    <xf numFmtId="0" fontId="0" fillId="3" borderId="0" xfId="0" applyFill="1" applyAlignment="1" applyProtection="1">
      <alignment horizontal="center" vertical="top" wrapText="1"/>
      <protection locked="0"/>
    </xf>
    <xf numFmtId="0" fontId="0" fillId="3" borderId="0" xfId="0" applyFill="1" applyAlignment="1" applyProtection="1">
      <alignment horizontal="center" vertical="center" wrapText="1"/>
      <protection locked="0"/>
    </xf>
    <xf numFmtId="41" fontId="1" fillId="3" borderId="0" xfId="1" applyFont="1" applyFill="1" applyBorder="1" applyAlignment="1" applyProtection="1">
      <alignment horizontal="center" vertical="center" wrapText="1"/>
      <protection locked="0"/>
    </xf>
    <xf numFmtId="41" fontId="1" fillId="3" borderId="0" xfId="1" applyFont="1" applyFill="1" applyBorder="1" applyAlignment="1" applyProtection="1">
      <alignment horizontal="right" vertical="center" wrapText="1"/>
      <protection locked="0"/>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4" borderId="1" xfId="0" applyFill="1" applyBorder="1" applyAlignment="1" applyProtection="1">
      <alignment horizontal="center" vertical="center" wrapText="1"/>
      <protection locked="0"/>
    </xf>
    <xf numFmtId="0" fontId="17" fillId="0" borderId="11" xfId="0" applyFont="1" applyBorder="1" applyAlignment="1">
      <alignment horizontal="left" vertical="center"/>
    </xf>
    <xf numFmtId="0" fontId="17" fillId="0" borderId="12" xfId="0" applyFont="1" applyBorder="1" applyAlignment="1">
      <alignment horizontal="left" vertical="center"/>
    </xf>
    <xf numFmtId="0" fontId="22" fillId="4" borderId="13" xfId="0" applyFont="1" applyFill="1" applyBorder="1" applyAlignment="1" applyProtection="1">
      <alignment horizontal="right" vertical="center" wrapText="1"/>
      <protection locked="0"/>
    </xf>
    <xf numFmtId="0" fontId="22" fillId="4" borderId="12" xfId="0" applyFont="1" applyFill="1" applyBorder="1" applyAlignment="1" applyProtection="1">
      <alignment horizontal="right" vertical="center" wrapText="1"/>
      <protection locked="0"/>
    </xf>
    <xf numFmtId="0" fontId="22" fillId="4" borderId="11" xfId="0" applyFont="1" applyFill="1" applyBorder="1" applyAlignment="1" applyProtection="1">
      <alignment horizontal="right" vertical="center" wrapText="1"/>
      <protection locked="0"/>
    </xf>
    <xf numFmtId="0" fontId="0" fillId="4" borderId="11" xfId="0" applyFill="1" applyBorder="1" applyAlignment="1" applyProtection="1">
      <alignment horizontal="center" vertical="center" wrapText="1"/>
      <protection locked="0"/>
    </xf>
    <xf numFmtId="0" fontId="0" fillId="4" borderId="13" xfId="0" applyFill="1" applyBorder="1" applyAlignment="1" applyProtection="1">
      <alignment horizontal="center" vertical="center" wrapText="1"/>
      <protection locked="0"/>
    </xf>
    <xf numFmtId="0" fontId="0" fillId="4" borderId="12" xfId="0" applyFill="1" applyBorder="1" applyAlignment="1" applyProtection="1">
      <alignment horizontal="center" vertical="center" wrapText="1"/>
      <protection locked="0"/>
    </xf>
    <xf numFmtId="168" fontId="1" fillId="4" borderId="13" xfId="2" applyNumberFormat="1" applyFont="1" applyFill="1" applyBorder="1" applyAlignment="1" applyProtection="1">
      <alignment horizontal="center" vertical="center" wrapText="1"/>
      <protection locked="0"/>
    </xf>
    <xf numFmtId="168" fontId="1" fillId="4" borderId="12" xfId="2" applyNumberFormat="1" applyFont="1" applyFill="1" applyBorder="1" applyAlignment="1" applyProtection="1">
      <alignment horizontal="center" vertical="center" wrapText="1"/>
      <protection locked="0"/>
    </xf>
    <xf numFmtId="0" fontId="17" fillId="0" borderId="11" xfId="0" applyFont="1" applyBorder="1" applyAlignment="1">
      <alignment vertical="center"/>
    </xf>
    <xf numFmtId="0" fontId="17" fillId="0" borderId="12" xfId="0" applyFont="1" applyBorder="1" applyAlignment="1">
      <alignment vertical="center"/>
    </xf>
    <xf numFmtId="0" fontId="7" fillId="0" borderId="11" xfId="0" applyFont="1" applyBorder="1" applyAlignment="1">
      <alignment horizontal="justify" vertical="center" wrapText="1"/>
    </xf>
    <xf numFmtId="0" fontId="7" fillId="0" borderId="12" xfId="0" applyFont="1" applyBorder="1" applyAlignment="1">
      <alignment horizontal="justify" vertical="center" wrapText="1"/>
    </xf>
    <xf numFmtId="0" fontId="22" fillId="4" borderId="1" xfId="0" applyFont="1" applyFill="1" applyBorder="1" applyAlignment="1" applyProtection="1">
      <alignment horizontal="right" vertical="center" wrapText="1"/>
      <protection locked="0"/>
    </xf>
    <xf numFmtId="0" fontId="15" fillId="11" borderId="1" xfId="0" applyFont="1" applyFill="1" applyBorder="1" applyAlignment="1">
      <alignment horizontal="center" vertical="center"/>
    </xf>
    <xf numFmtId="0" fontId="3" fillId="4" borderId="11" xfId="0" applyFont="1" applyFill="1" applyBorder="1" applyAlignment="1" applyProtection="1">
      <alignment horizontal="right" vertical="center" wrapText="1"/>
      <protection locked="0"/>
    </xf>
    <xf numFmtId="0" fontId="0" fillId="0" borderId="1" xfId="0" applyBorder="1" applyAlignment="1">
      <alignment horizontal="center" wrapText="1"/>
    </xf>
    <xf numFmtId="0" fontId="22" fillId="0" borderId="1" xfId="0" applyFont="1" applyBorder="1" applyAlignment="1">
      <alignment horizontal="right" vertical="center" wrapText="1"/>
    </xf>
    <xf numFmtId="0" fontId="15" fillId="4" borderId="0" xfId="0" applyFont="1" applyFill="1" applyAlignment="1">
      <alignment horizontal="center" vertical="center"/>
    </xf>
    <xf numFmtId="0" fontId="17" fillId="4" borderId="0" xfId="0" applyFont="1" applyFill="1" applyAlignment="1">
      <alignment vertical="center"/>
    </xf>
    <xf numFmtId="0" fontId="16" fillId="4" borderId="0" xfId="0" applyFont="1" applyFill="1" applyAlignment="1">
      <alignment vertical="center"/>
    </xf>
    <xf numFmtId="169" fontId="0" fillId="0" borderId="5" xfId="0" applyNumberFormat="1" applyBorder="1" applyAlignment="1">
      <alignment horizontal="center" vertical="center" wrapText="1"/>
    </xf>
    <xf numFmtId="0" fontId="17" fillId="4" borderId="0" xfId="0" applyFont="1" applyFill="1" applyAlignment="1">
      <alignment horizontal="left" vertical="center"/>
    </xf>
    <xf numFmtId="0" fontId="17" fillId="4" borderId="0" xfId="0" applyFont="1" applyFill="1" applyAlignment="1">
      <alignment horizontal="justify" vertical="center" wrapText="1"/>
    </xf>
    <xf numFmtId="0" fontId="7" fillId="4" borderId="0" xfId="0" applyFont="1" applyFill="1" applyAlignment="1">
      <alignment horizontal="justify" vertical="center" wrapText="1"/>
    </xf>
    <xf numFmtId="0" fontId="28" fillId="0" borderId="0" xfId="0" applyFont="1" applyAlignment="1">
      <alignment horizontal="center"/>
    </xf>
    <xf numFmtId="0" fontId="31" fillId="14" borderId="0" xfId="0" applyFont="1" applyFill="1" applyAlignment="1">
      <alignment horizontal="right"/>
    </xf>
    <xf numFmtId="0" fontId="32" fillId="21" borderId="0" xfId="0" applyFont="1" applyFill="1" applyAlignment="1">
      <alignment horizontal="right"/>
    </xf>
    <xf numFmtId="0" fontId="36" fillId="0" borderId="0" xfId="0" applyFont="1" applyAlignment="1">
      <alignment horizontal="left" vertical="center" wrapText="1"/>
    </xf>
    <xf numFmtId="0" fontId="46" fillId="18" borderId="31" xfId="0" applyFont="1" applyFill="1" applyBorder="1" applyAlignment="1">
      <alignment horizontal="left" vertical="center" wrapText="1"/>
    </xf>
    <xf numFmtId="0" fontId="46" fillId="18" borderId="32" xfId="0" applyFont="1" applyFill="1" applyBorder="1" applyAlignment="1">
      <alignment horizontal="left" vertical="center" wrapText="1"/>
    </xf>
    <xf numFmtId="0" fontId="42" fillId="0" borderId="0" xfId="0" applyFont="1" applyAlignment="1">
      <alignment horizontal="center" vertical="center"/>
    </xf>
    <xf numFmtId="0" fontId="43" fillId="0" borderId="0" xfId="0" applyFont="1" applyAlignment="1">
      <alignment horizontal="center" vertical="center"/>
    </xf>
    <xf numFmtId="0" fontId="41" fillId="0" borderId="0" xfId="0" applyFont="1" applyAlignment="1">
      <alignment horizontal="center"/>
    </xf>
    <xf numFmtId="49" fontId="46" fillId="4" borderId="31" xfId="0" applyNumberFormat="1" applyFont="1" applyFill="1" applyBorder="1" applyAlignment="1" applyProtection="1">
      <alignment horizontal="center" vertical="center" wrapText="1"/>
      <protection locked="0"/>
    </xf>
    <xf numFmtId="49" fontId="46" fillId="4" borderId="32" xfId="0" applyNumberFormat="1" applyFont="1" applyFill="1" applyBorder="1" applyAlignment="1" applyProtection="1">
      <alignment horizontal="center" vertical="center" wrapText="1"/>
      <protection locked="0"/>
    </xf>
    <xf numFmtId="0" fontId="46" fillId="11" borderId="31" xfId="0" applyFont="1" applyFill="1" applyBorder="1" applyAlignment="1">
      <alignment horizontal="left" vertical="center" wrapText="1"/>
    </xf>
    <xf numFmtId="0" fontId="46" fillId="11" borderId="32" xfId="0" applyFont="1" applyFill="1" applyBorder="1" applyAlignment="1">
      <alignment horizontal="left" vertical="center" wrapText="1"/>
    </xf>
    <xf numFmtId="0" fontId="46" fillId="4" borderId="31" xfId="0" applyFont="1" applyFill="1" applyBorder="1" applyAlignment="1">
      <alignment horizontal="left" vertical="center" wrapText="1"/>
    </xf>
    <xf numFmtId="0" fontId="46" fillId="4" borderId="32" xfId="0" applyFont="1" applyFill="1" applyBorder="1" applyAlignment="1">
      <alignment horizontal="left" vertical="center" wrapText="1"/>
    </xf>
    <xf numFmtId="0" fontId="46" fillId="23" borderId="43" xfId="0" applyFont="1" applyFill="1" applyBorder="1" applyAlignment="1">
      <alignment horizontal="left" vertical="center" wrapText="1"/>
    </xf>
    <xf numFmtId="0" fontId="46" fillId="23" borderId="44" xfId="0" applyFont="1" applyFill="1" applyBorder="1" applyAlignment="1">
      <alignment horizontal="left" vertical="center" wrapText="1"/>
    </xf>
  </cellXfs>
  <cellStyles count="15">
    <cellStyle name="BodyStyle" xfId="11" xr:uid="{00000000-0005-0000-0000-000000000000}"/>
    <cellStyle name="Énfasis1" xfId="3" builtinId="29"/>
    <cellStyle name="HeaderStyle" xfId="12" xr:uid="{00000000-0005-0000-0000-000002000000}"/>
    <cellStyle name="Hipervínculo" xfId="4" builtinId="8"/>
    <cellStyle name="Millares" xfId="6" builtinId="3"/>
    <cellStyle name="Millares [0]" xfId="1" builtinId="6"/>
    <cellStyle name="Moneda" xfId="2" builtinId="4"/>
    <cellStyle name="Moneda 2" xfId="13" xr:uid="{00000000-0005-0000-0000-000007000000}"/>
    <cellStyle name="Normal" xfId="0" builtinId="0"/>
    <cellStyle name="Normal 2" xfId="5" xr:uid="{00000000-0005-0000-0000-000009000000}"/>
    <cellStyle name="Normal 2 2" xfId="9" xr:uid="{00000000-0005-0000-0000-00000A000000}"/>
    <cellStyle name="Normal 4" xfId="8" xr:uid="{00000000-0005-0000-0000-00000B000000}"/>
    <cellStyle name="Normal 6" xfId="10" xr:uid="{00000000-0005-0000-0000-00000C000000}"/>
    <cellStyle name="Numeric" xfId="14" xr:uid="{00000000-0005-0000-0000-00000D000000}"/>
    <cellStyle name="Porcentaje" xfId="7" builtinId="5"/>
  </cellStyles>
  <dxfs count="0"/>
  <tableStyles count="0" defaultTableStyle="TableStyleMedium2" defaultPivotStyle="PivotStyleLight16"/>
  <colors>
    <mruColors>
      <color rgb="FFFAFEC4"/>
      <color rgb="FFEBF8FF"/>
      <color rgb="FFFDEEE7"/>
      <color rgb="FFCCECFF"/>
      <color rgb="FFEBF3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rivera\Downloads\FORMATO%20PAA%20SUBDIRECCION%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llor\Downloads\PROYECTO%20PAA%202024%20enviado%20Andr&#233;s%20el%207-12-2023%20V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i%20unidad/0.00%20FONDO%20DE%20BIENESTAR%20SOCIAL%20CONTRALORIA/0.7%20PLAN%20ANUAL%20DE%20ADQUISICION/0.1%20%20PLAN%20ANUAL%20DE%20ADQUISICION/0.3%20PAA%202024/PROYECTO%20PAA%202024%20v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nidades%20compartidas/Planeacion/1%20Gesti&#243;n/Plan%20Anual%20Adquisiciones/2024/Copia%20temporal%20Presupuesto%20Ingresosy%20Gastos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sheetName val="EJEMPLO"/>
      <sheetName val="archivo de datos"/>
      <sheetName val="FORMATO PAA SUBDIRECCION (1)"/>
    </sheetNames>
    <sheetDataSet>
      <sheetData sheetId="0"/>
      <sheetData sheetId="1"/>
      <sheetData sheetId="2">
        <row r="2">
          <cell r="B2" t="str">
            <v>LICITACION</v>
          </cell>
        </row>
        <row r="34">
          <cell r="E34" t="str">
            <v>No</v>
          </cell>
        </row>
        <row r="35">
          <cell r="E35" t="str">
            <v>Sí</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2024"/>
      <sheetName val="ADQ BIENES Y SERVICIOS"/>
      <sheetName val="SERV MEDICOS"/>
      <sheetName val="CONTRATOS PS"/>
      <sheetName val="RESUMEN PAA"/>
      <sheetName val="    "/>
      <sheetName val="Hoja1"/>
    </sheetNames>
    <sheetDataSet>
      <sheetData sheetId="0"/>
      <sheetData sheetId="1"/>
      <sheetData sheetId="2"/>
      <sheetData sheetId="3"/>
      <sheetData sheetId="4"/>
      <sheetData sheetId="5">
        <row r="14">
          <cell r="E14" t="str">
            <v>NA</v>
          </cell>
        </row>
        <row r="15">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sheetData>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LAS SG PLANEAC 4,3"/>
      <sheetName val="INGRESOS FTE"/>
      <sheetName val="INGRESOS "/>
      <sheetName val="GASTOS"/>
      <sheetName val="JUSTIFICAING"/>
      <sheetName val="Hoja3"/>
      <sheetName val="INGRESOS ANT (2)"/>
      <sheetName val="INGRESOS PJ"/>
      <sheetName val="GASTOS1"/>
      <sheetName val="GASTOS2"/>
      <sheetName val="GASTOS3"/>
    </sheetNames>
    <sheetDataSet>
      <sheetData sheetId="0"/>
      <sheetData sheetId="1"/>
      <sheetData sheetId="2">
        <row r="51">
          <cell r="Z51">
            <v>17750000000</v>
          </cell>
        </row>
        <row r="63">
          <cell r="Z63">
            <v>108426000000</v>
          </cell>
        </row>
      </sheetData>
      <sheetData sheetId="3"/>
      <sheetData sheetId="4"/>
      <sheetData sheetId="5"/>
      <sheetData sheetId="6"/>
      <sheetData sheetId="7"/>
      <sheetData sheetId="8"/>
      <sheetData sheetId="9"/>
      <sheetData sheetId="10"/>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airo Rico Bolivar" refreshedDate="45302.570681018522" createdVersion="8" refreshedVersion="6" minRefreshableVersion="3" recordCount="100" xr:uid="{00000000-000A-0000-FFFF-FFFF07000000}">
  <cacheSource type="worksheet">
    <worksheetSource ref="A17:B116" sheet="M01-MARZO 7"/>
  </cacheSource>
  <cacheFields count="2">
    <cacheField name="Grupo_x000a_/Area" numFmtId="0">
      <sharedItems count="6">
        <s v="Bienestar y Calidad de vida"/>
        <s v="Desarrollo y Emprendimiento"/>
        <s v="Talento Humano"/>
        <s v="TICS"/>
        <s v="Grupo de asuntos Jurídicos"/>
        <s v="Grupo Gestion Administrativa (RF)"/>
      </sharedItems>
    </cacheField>
    <cacheField name="item" numFmtId="0">
      <sharedItems containsSemiMixedTypes="0" containsString="0" containsNumber="1" containsInteger="1" minValue="1" maxValue="10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0">
  <r>
    <x v="0"/>
    <n v="1"/>
  </r>
  <r>
    <x v="0"/>
    <n v="2"/>
  </r>
  <r>
    <x v="0"/>
    <n v="3"/>
  </r>
  <r>
    <x v="0"/>
    <n v="4"/>
  </r>
  <r>
    <x v="0"/>
    <n v="5"/>
  </r>
  <r>
    <x v="0"/>
    <n v="6"/>
  </r>
  <r>
    <x v="0"/>
    <n v="7"/>
  </r>
  <r>
    <x v="0"/>
    <n v="8"/>
  </r>
  <r>
    <x v="0"/>
    <n v="9"/>
  </r>
  <r>
    <x v="0"/>
    <n v="10"/>
  </r>
  <r>
    <x v="0"/>
    <n v="11"/>
  </r>
  <r>
    <x v="0"/>
    <n v="12"/>
  </r>
  <r>
    <x v="0"/>
    <n v="13"/>
  </r>
  <r>
    <x v="0"/>
    <n v="14"/>
  </r>
  <r>
    <x v="0"/>
    <n v="15"/>
  </r>
  <r>
    <x v="0"/>
    <n v="16"/>
  </r>
  <r>
    <x v="0"/>
    <n v="17"/>
  </r>
  <r>
    <x v="0"/>
    <n v="18"/>
  </r>
  <r>
    <x v="0"/>
    <n v="19"/>
  </r>
  <r>
    <x v="0"/>
    <n v="20"/>
  </r>
  <r>
    <x v="0"/>
    <n v="21"/>
  </r>
  <r>
    <x v="0"/>
    <n v="22"/>
  </r>
  <r>
    <x v="0"/>
    <n v="23"/>
  </r>
  <r>
    <x v="0"/>
    <n v="24"/>
  </r>
  <r>
    <x v="0"/>
    <n v="25"/>
  </r>
  <r>
    <x v="0"/>
    <n v="26"/>
  </r>
  <r>
    <x v="0"/>
    <n v="27"/>
  </r>
  <r>
    <x v="0"/>
    <n v="28"/>
  </r>
  <r>
    <x v="0"/>
    <n v="29"/>
  </r>
  <r>
    <x v="0"/>
    <n v="30"/>
  </r>
  <r>
    <x v="0"/>
    <n v="31"/>
  </r>
  <r>
    <x v="0"/>
    <n v="32"/>
  </r>
  <r>
    <x v="0"/>
    <n v="33"/>
  </r>
  <r>
    <x v="0"/>
    <n v="34"/>
  </r>
  <r>
    <x v="0"/>
    <n v="35"/>
  </r>
  <r>
    <x v="0"/>
    <n v="36"/>
  </r>
  <r>
    <x v="1"/>
    <n v="37"/>
  </r>
  <r>
    <x v="1"/>
    <n v="38"/>
  </r>
  <r>
    <x v="1"/>
    <n v="39"/>
  </r>
  <r>
    <x v="1"/>
    <n v="40"/>
  </r>
  <r>
    <x v="1"/>
    <n v="41"/>
  </r>
  <r>
    <x v="1"/>
    <n v="42"/>
  </r>
  <r>
    <x v="1"/>
    <n v="43"/>
  </r>
  <r>
    <x v="1"/>
    <n v="44"/>
  </r>
  <r>
    <x v="1"/>
    <n v="45"/>
  </r>
  <r>
    <x v="1"/>
    <n v="46"/>
  </r>
  <r>
    <x v="1"/>
    <n v="47"/>
  </r>
  <r>
    <x v="1"/>
    <n v="48"/>
  </r>
  <r>
    <x v="1"/>
    <n v="49"/>
  </r>
  <r>
    <x v="1"/>
    <n v="50"/>
  </r>
  <r>
    <x v="1"/>
    <n v="51"/>
  </r>
  <r>
    <x v="1"/>
    <n v="52"/>
  </r>
  <r>
    <x v="1"/>
    <n v="53"/>
  </r>
  <r>
    <x v="1"/>
    <n v="54"/>
  </r>
  <r>
    <x v="1"/>
    <n v="55"/>
  </r>
  <r>
    <x v="2"/>
    <n v="56"/>
  </r>
  <r>
    <x v="2"/>
    <n v="57"/>
  </r>
  <r>
    <x v="2"/>
    <n v="58"/>
  </r>
  <r>
    <x v="2"/>
    <n v="59"/>
  </r>
  <r>
    <x v="2"/>
    <n v="60"/>
  </r>
  <r>
    <x v="2"/>
    <n v="61"/>
  </r>
  <r>
    <x v="2"/>
    <n v="62"/>
  </r>
  <r>
    <x v="2"/>
    <n v="63"/>
  </r>
  <r>
    <x v="3"/>
    <n v="64"/>
  </r>
  <r>
    <x v="3"/>
    <n v="65"/>
  </r>
  <r>
    <x v="3"/>
    <n v="66"/>
  </r>
  <r>
    <x v="3"/>
    <n v="67"/>
  </r>
  <r>
    <x v="3"/>
    <n v="68"/>
  </r>
  <r>
    <x v="3"/>
    <n v="69"/>
  </r>
  <r>
    <x v="3"/>
    <n v="70"/>
  </r>
  <r>
    <x v="3"/>
    <n v="71"/>
  </r>
  <r>
    <x v="3"/>
    <n v="72"/>
  </r>
  <r>
    <x v="3"/>
    <n v="73"/>
  </r>
  <r>
    <x v="3"/>
    <n v="74"/>
  </r>
  <r>
    <x v="3"/>
    <n v="75"/>
  </r>
  <r>
    <x v="3"/>
    <n v="76"/>
  </r>
  <r>
    <x v="3"/>
    <n v="77"/>
  </r>
  <r>
    <x v="3"/>
    <n v="78"/>
  </r>
  <r>
    <x v="3"/>
    <n v="79"/>
  </r>
  <r>
    <x v="3"/>
    <n v="80"/>
  </r>
  <r>
    <x v="3"/>
    <n v="81"/>
  </r>
  <r>
    <x v="3"/>
    <n v="82"/>
  </r>
  <r>
    <x v="4"/>
    <n v="83"/>
  </r>
  <r>
    <x v="5"/>
    <n v="84"/>
  </r>
  <r>
    <x v="5"/>
    <n v="85"/>
  </r>
  <r>
    <x v="5"/>
    <n v="86"/>
  </r>
  <r>
    <x v="5"/>
    <n v="87"/>
  </r>
  <r>
    <x v="5"/>
    <n v="88"/>
  </r>
  <r>
    <x v="5"/>
    <n v="89"/>
  </r>
  <r>
    <x v="5"/>
    <n v="90"/>
  </r>
  <r>
    <x v="5"/>
    <n v="91"/>
  </r>
  <r>
    <x v="5"/>
    <n v="92"/>
  </r>
  <r>
    <x v="5"/>
    <n v="93"/>
  </r>
  <r>
    <x v="5"/>
    <n v="94"/>
  </r>
  <r>
    <x v="5"/>
    <n v="96"/>
  </r>
  <r>
    <x v="5"/>
    <n v="97"/>
  </r>
  <r>
    <x v="5"/>
    <n v="98"/>
  </r>
  <r>
    <x v="5"/>
    <n v="99"/>
  </r>
  <r>
    <x v="5"/>
    <n v="100"/>
  </r>
  <r>
    <x v="5"/>
    <n v="10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300-000000000000}" name="TablaDinámica1" cacheId="1" applyNumberFormats="0" applyBorderFormats="0" applyFontFormats="0" applyPatternFormats="0" applyAlignmentFormats="0" applyWidthHeightFormats="1" dataCaption="Valores" updatedVersion="6" minRefreshableVersion="3" useAutoFormatting="1" itemPrintTitles="1" createdVersion="8" indent="0" outline="1" outlineData="1" multipleFieldFilters="0">
  <location ref="C55:D62" firstHeaderRow="1" firstDataRow="1" firstDataCol="1"/>
  <pivotFields count="2">
    <pivotField axis="axisRow" showAll="0">
      <items count="7">
        <item x="0"/>
        <item x="1"/>
        <item x="5"/>
        <item x="2"/>
        <item x="3"/>
        <item x="4"/>
        <item t="default"/>
      </items>
    </pivotField>
    <pivotField dataField="1" showAll="0"/>
  </pivotFields>
  <rowFields count="1">
    <field x="0"/>
  </rowFields>
  <rowItems count="7">
    <i>
      <x/>
    </i>
    <i>
      <x v="1"/>
    </i>
    <i>
      <x v="2"/>
    </i>
    <i>
      <x v="3"/>
    </i>
    <i>
      <x v="4"/>
    </i>
    <i>
      <x v="5"/>
    </i>
    <i t="grand">
      <x/>
    </i>
  </rowItems>
  <colItems count="1">
    <i/>
  </colItems>
  <dataFields count="1">
    <dataField name="Cuenta de item"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3C471-3321-4DEE-8DFD-76111EB44BB1}">
  <dimension ref="A2:M147"/>
  <sheetViews>
    <sheetView topLeftCell="A107" zoomScale="80" zoomScaleNormal="80" workbookViewId="0">
      <selection activeCell="A115" sqref="A115:XFD115"/>
    </sheetView>
  </sheetViews>
  <sheetFormatPr baseColWidth="10" defaultColWidth="19.88671875" defaultRowHeight="14.4" x14ac:dyDescent="0.3"/>
  <cols>
    <col min="1" max="2" width="19.88671875"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+J119</f>
        <v>9511750000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45302</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40.5" customHeight="1" x14ac:dyDescent="0.3">
      <c r="A57" s="17" t="s">
        <v>179</v>
      </c>
      <c r="B57" s="21">
        <v>40</v>
      </c>
      <c r="C57" s="45">
        <v>93141500</v>
      </c>
      <c r="D57" s="45" t="s">
        <v>146</v>
      </c>
      <c r="E57" s="13" t="s">
        <v>30</v>
      </c>
      <c r="F57" s="14">
        <v>11</v>
      </c>
      <c r="G57" s="14" t="s">
        <v>31</v>
      </c>
      <c r="H57" s="14" t="s">
        <v>79</v>
      </c>
      <c r="I57" s="15">
        <v>57650000</v>
      </c>
      <c r="J57" s="15">
        <v>57650000</v>
      </c>
      <c r="K57" s="14" t="s">
        <v>58</v>
      </c>
      <c r="L57" s="14" t="s">
        <v>33</v>
      </c>
      <c r="M57" s="16" t="s">
        <v>34</v>
      </c>
    </row>
    <row r="58" spans="1:13" ht="40.5" customHeight="1" x14ac:dyDescent="0.3">
      <c r="A58" s="17" t="s">
        <v>179</v>
      </c>
      <c r="B58" s="21">
        <v>41</v>
      </c>
      <c r="C58" s="45">
        <v>85122100</v>
      </c>
      <c r="D58" s="45" t="s">
        <v>147</v>
      </c>
      <c r="E58" s="13" t="s">
        <v>30</v>
      </c>
      <c r="F58" s="14">
        <v>11</v>
      </c>
      <c r="G58" s="14" t="s">
        <v>31</v>
      </c>
      <c r="H58" s="14" t="s">
        <v>79</v>
      </c>
      <c r="I58" s="15">
        <v>38500000</v>
      </c>
      <c r="J58" s="15">
        <v>38500000</v>
      </c>
      <c r="K58" s="14" t="s">
        <v>58</v>
      </c>
      <c r="L58" s="14" t="s">
        <v>33</v>
      </c>
      <c r="M58" s="16" t="s">
        <v>34</v>
      </c>
    </row>
    <row r="59" spans="1:13" ht="40.5" customHeight="1" x14ac:dyDescent="0.3">
      <c r="A59" s="17" t="s">
        <v>179</v>
      </c>
      <c r="B59" s="21">
        <v>42</v>
      </c>
      <c r="C59" s="45">
        <v>85122100</v>
      </c>
      <c r="D59" s="45" t="s">
        <v>148</v>
      </c>
      <c r="E59" s="13" t="s">
        <v>30</v>
      </c>
      <c r="F59" s="14">
        <v>11</v>
      </c>
      <c r="G59" s="14" t="s">
        <v>31</v>
      </c>
      <c r="H59" s="14" t="s">
        <v>79</v>
      </c>
      <c r="I59" s="15">
        <v>38500000</v>
      </c>
      <c r="J59" s="15">
        <v>38500000</v>
      </c>
      <c r="K59" s="14" t="s">
        <v>58</v>
      </c>
      <c r="L59" s="14" t="s">
        <v>33</v>
      </c>
      <c r="M59" s="16" t="s">
        <v>34</v>
      </c>
    </row>
    <row r="60" spans="1:13" ht="40.5"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1.5"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40.5"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40.5"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40.5"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40.5"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40.5"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73.5"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40.5"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40.5" customHeight="1" x14ac:dyDescent="0.3">
      <c r="A69" s="17" t="s">
        <v>179</v>
      </c>
      <c r="B69" s="21">
        <v>52</v>
      </c>
      <c r="C69" s="45">
        <v>85122100</v>
      </c>
      <c r="D69" s="45" t="s">
        <v>61</v>
      </c>
      <c r="E69" s="13" t="s">
        <v>30</v>
      </c>
      <c r="F69" s="14">
        <v>6</v>
      </c>
      <c r="G69" s="14" t="s">
        <v>31</v>
      </c>
      <c r="H69" s="14" t="s">
        <v>79</v>
      </c>
      <c r="I69" s="15">
        <v>25438000</v>
      </c>
      <c r="J69" s="15">
        <v>25438000</v>
      </c>
      <c r="K69" s="14" t="s">
        <v>58</v>
      </c>
      <c r="L69" s="14" t="s">
        <v>33</v>
      </c>
      <c r="M69" s="16" t="s">
        <v>34</v>
      </c>
    </row>
    <row r="70" spans="1:13" ht="40.5"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45"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72"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54.75" customHeight="1" x14ac:dyDescent="0.3">
      <c r="A73" s="18"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40.5" customHeight="1" x14ac:dyDescent="0.3">
      <c r="A74" s="18"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40.5" customHeight="1" x14ac:dyDescent="0.3">
      <c r="A75" s="18"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40.5" customHeight="1" x14ac:dyDescent="0.3">
      <c r="A76" s="18"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50.25" customHeight="1" x14ac:dyDescent="0.3">
      <c r="A77" s="18" t="s">
        <v>180</v>
      </c>
      <c r="B77" s="21">
        <v>60</v>
      </c>
      <c r="C77" s="45" t="s">
        <v>393</v>
      </c>
      <c r="D77" s="45" t="s">
        <v>70</v>
      </c>
      <c r="E77" s="13" t="s">
        <v>53</v>
      </c>
      <c r="F77" s="14">
        <v>9</v>
      </c>
      <c r="G77" s="14" t="s">
        <v>35</v>
      </c>
      <c r="H77" s="14" t="s">
        <v>79</v>
      </c>
      <c r="I77" s="15">
        <v>20000000</v>
      </c>
      <c r="J77" s="15">
        <v>20000000</v>
      </c>
      <c r="K77" s="14" t="s">
        <v>33</v>
      </c>
      <c r="L77" s="14" t="s">
        <v>33</v>
      </c>
      <c r="M77" s="16" t="s">
        <v>45</v>
      </c>
    </row>
    <row r="78" spans="1:13" ht="45.75" customHeight="1" x14ac:dyDescent="0.3">
      <c r="A78" s="18"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55.5" customHeight="1" x14ac:dyDescent="0.3">
      <c r="A79" s="18"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40.5" customHeight="1" x14ac:dyDescent="0.3">
      <c r="A80" s="18"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40.5" customHeight="1" x14ac:dyDescent="0.3">
      <c r="A81" s="19"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40.5" customHeight="1" x14ac:dyDescent="0.3">
      <c r="A82" s="19"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40.5" customHeight="1" x14ac:dyDescent="0.3">
      <c r="A83" s="19"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40.5" customHeight="1" x14ac:dyDescent="0.3">
      <c r="A84" s="19"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40.5" customHeight="1" x14ac:dyDescent="0.3">
      <c r="A85" s="19"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40.5" customHeight="1" x14ac:dyDescent="0.3">
      <c r="A86" s="19"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40.5" customHeight="1" x14ac:dyDescent="0.3">
      <c r="A87" s="19"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40.5" customHeight="1" x14ac:dyDescent="0.3">
      <c r="A88" s="19"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40.5" customHeight="1" x14ac:dyDescent="0.3">
      <c r="A89" s="19"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40.5" customHeight="1" x14ac:dyDescent="0.3">
      <c r="A90" s="19"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40.5" customHeight="1" x14ac:dyDescent="0.3">
      <c r="A91" s="19"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40.5" customHeight="1" x14ac:dyDescent="0.3">
      <c r="A92" s="19"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40.5" customHeight="1" x14ac:dyDescent="0.3">
      <c r="A93" s="19"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45" customHeight="1" x14ac:dyDescent="0.3">
      <c r="A94" s="19"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40.5" customHeight="1" x14ac:dyDescent="0.3">
      <c r="A95" s="19"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40.5" customHeight="1" x14ac:dyDescent="0.3">
      <c r="A96" s="19"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40.5" customHeight="1" x14ac:dyDescent="0.3">
      <c r="A97" s="19"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40.5" customHeight="1" x14ac:dyDescent="0.3">
      <c r="A98" s="19"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40.5" customHeight="1" x14ac:dyDescent="0.3">
      <c r="A99" s="19"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40.5" customHeight="1" x14ac:dyDescent="0.3">
      <c r="A100" s="394"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40.5" customHeight="1" x14ac:dyDescent="0.3">
      <c r="A101" s="20"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57.75" customHeight="1" x14ac:dyDescent="0.3">
      <c r="A102" s="20"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40.5" customHeight="1" x14ac:dyDescent="0.3">
      <c r="A103" s="20"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40.5" customHeight="1" x14ac:dyDescent="0.3">
      <c r="A104" s="20" t="s">
        <v>182</v>
      </c>
      <c r="B104" s="21">
        <v>87</v>
      </c>
      <c r="C104" s="45" t="s">
        <v>80</v>
      </c>
      <c r="D104" s="45" t="s">
        <v>99</v>
      </c>
      <c r="E104" s="14" t="s">
        <v>30</v>
      </c>
      <c r="F104" s="14">
        <v>2</v>
      </c>
      <c r="G104" s="14" t="s">
        <v>35</v>
      </c>
      <c r="H104" s="14" t="s">
        <v>79</v>
      </c>
      <c r="I104" s="15">
        <v>36000000</v>
      </c>
      <c r="J104" s="15">
        <v>36000000</v>
      </c>
      <c r="K104" s="14" t="s">
        <v>33</v>
      </c>
      <c r="L104" s="14" t="s">
        <v>33</v>
      </c>
      <c r="M104" s="16" t="s">
        <v>45</v>
      </c>
    </row>
    <row r="105" spans="1:13" ht="40.5" customHeight="1" x14ac:dyDescent="0.3">
      <c r="A105" s="20"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40.5" customHeight="1" x14ac:dyDescent="0.3">
      <c r="A106" s="20" t="s">
        <v>182</v>
      </c>
      <c r="B106" s="21">
        <v>89</v>
      </c>
      <c r="C106" s="45" t="s">
        <v>405</v>
      </c>
      <c r="D106" s="45" t="s">
        <v>102</v>
      </c>
      <c r="E106" s="13" t="s">
        <v>30</v>
      </c>
      <c r="F106" s="14">
        <v>2</v>
      </c>
      <c r="G106" s="14" t="s">
        <v>35</v>
      </c>
      <c r="H106" s="14" t="s">
        <v>79</v>
      </c>
      <c r="I106" s="15">
        <v>4100000</v>
      </c>
      <c r="J106" s="15">
        <v>4100000</v>
      </c>
      <c r="K106" s="14" t="s">
        <v>33</v>
      </c>
      <c r="L106" s="14" t="s">
        <v>33</v>
      </c>
      <c r="M106" s="16" t="s">
        <v>45</v>
      </c>
    </row>
    <row r="107" spans="1:13" ht="51" customHeight="1" x14ac:dyDescent="0.3">
      <c r="A107" s="20"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48" customHeight="1" x14ac:dyDescent="0.3">
      <c r="A108" s="20" t="s">
        <v>182</v>
      </c>
      <c r="B108" s="21">
        <v>91</v>
      </c>
      <c r="C108" s="45" t="s">
        <v>83</v>
      </c>
      <c r="D108" s="45" t="s">
        <v>104</v>
      </c>
      <c r="E108" s="13" t="s">
        <v>47</v>
      </c>
      <c r="F108" s="14">
        <v>12</v>
      </c>
      <c r="G108" s="14" t="s">
        <v>78</v>
      </c>
      <c r="H108" s="14" t="s">
        <v>79</v>
      </c>
      <c r="I108" s="15">
        <v>480241000</v>
      </c>
      <c r="J108" s="210">
        <v>116422000</v>
      </c>
      <c r="K108" s="14" t="s">
        <v>84</v>
      </c>
      <c r="L108" s="14" t="s">
        <v>85</v>
      </c>
      <c r="M108" s="16" t="s">
        <v>45</v>
      </c>
    </row>
    <row r="109" spans="1:13" ht="48" customHeight="1" x14ac:dyDescent="0.3">
      <c r="A109" s="20" t="s">
        <v>182</v>
      </c>
      <c r="B109" s="21">
        <v>92</v>
      </c>
      <c r="C109" s="45">
        <v>95121514</v>
      </c>
      <c r="D109" s="45" t="s">
        <v>200</v>
      </c>
      <c r="E109" s="13" t="s">
        <v>30</v>
      </c>
      <c r="F109" s="14">
        <v>10</v>
      </c>
      <c r="G109" s="14" t="s">
        <v>41</v>
      </c>
      <c r="H109" s="14" t="s">
        <v>79</v>
      </c>
      <c r="I109" s="211">
        <v>50000000</v>
      </c>
      <c r="J109" s="212">
        <v>50000000</v>
      </c>
      <c r="K109" s="14" t="s">
        <v>32</v>
      </c>
      <c r="L109" s="14" t="s">
        <v>33</v>
      </c>
      <c r="M109" s="16" t="s">
        <v>45</v>
      </c>
    </row>
    <row r="110" spans="1:13" ht="48.75" customHeight="1" x14ac:dyDescent="0.3">
      <c r="A110" s="20" t="s">
        <v>182</v>
      </c>
      <c r="B110" s="21">
        <v>93</v>
      </c>
      <c r="C110" s="45">
        <v>78102203</v>
      </c>
      <c r="D110" s="45" t="s">
        <v>86</v>
      </c>
      <c r="E110" s="14" t="s">
        <v>30</v>
      </c>
      <c r="F110" s="14">
        <v>11</v>
      </c>
      <c r="G110" s="14" t="s">
        <v>31</v>
      </c>
      <c r="H110" s="14" t="s">
        <v>79</v>
      </c>
      <c r="I110" s="211">
        <v>2400000</v>
      </c>
      <c r="J110" s="211">
        <v>2400000</v>
      </c>
      <c r="K110" s="14" t="s">
        <v>32</v>
      </c>
      <c r="L110" s="14" t="s">
        <v>33</v>
      </c>
      <c r="M110" s="14" t="s">
        <v>45</v>
      </c>
    </row>
    <row r="111" spans="1:13" ht="60.75" customHeight="1" x14ac:dyDescent="0.3">
      <c r="A111" s="20" t="s">
        <v>182</v>
      </c>
      <c r="B111" s="21">
        <v>94</v>
      </c>
      <c r="C111" s="45">
        <v>46191601</v>
      </c>
      <c r="D111" s="45" t="s">
        <v>87</v>
      </c>
      <c r="E111" s="13" t="s">
        <v>88</v>
      </c>
      <c r="F111" s="14">
        <v>2</v>
      </c>
      <c r="G111" s="14" t="s">
        <v>35</v>
      </c>
      <c r="H111" s="14" t="s">
        <v>79</v>
      </c>
      <c r="I111" s="211">
        <v>7000000</v>
      </c>
      <c r="J111" s="212">
        <v>7000000</v>
      </c>
      <c r="K111" s="14" t="s">
        <v>32</v>
      </c>
      <c r="L111" s="14" t="s">
        <v>33</v>
      </c>
      <c r="M111" s="14" t="s">
        <v>45</v>
      </c>
    </row>
    <row r="112" spans="1:13" ht="40.5" customHeight="1" x14ac:dyDescent="0.3">
      <c r="A112" s="20" t="s">
        <v>182</v>
      </c>
      <c r="B112" s="21">
        <v>95</v>
      </c>
      <c r="C112" s="45">
        <v>46161500</v>
      </c>
      <c r="D112" s="45" t="s">
        <v>89</v>
      </c>
      <c r="E112" s="13" t="s">
        <v>53</v>
      </c>
      <c r="F112" s="14">
        <v>2</v>
      </c>
      <c r="G112" s="14" t="s">
        <v>31</v>
      </c>
      <c r="H112" s="14" t="s">
        <v>79</v>
      </c>
      <c r="I112" s="15">
        <v>2200000</v>
      </c>
      <c r="J112" s="210">
        <v>2200000</v>
      </c>
      <c r="K112" s="14" t="s">
        <v>32</v>
      </c>
      <c r="L112" s="14" t="s">
        <v>33</v>
      </c>
      <c r="M112" s="14" t="s">
        <v>45</v>
      </c>
    </row>
    <row r="113" spans="1:13" s="4" customFormat="1" ht="40.5" customHeight="1" x14ac:dyDescent="0.3">
      <c r="A113" s="20" t="s">
        <v>182</v>
      </c>
      <c r="B113" s="21">
        <v>96</v>
      </c>
      <c r="C113" s="45">
        <v>81101500</v>
      </c>
      <c r="D113" s="45" t="s">
        <v>374</v>
      </c>
      <c r="E113" s="13" t="s">
        <v>30</v>
      </c>
      <c r="F113" s="14">
        <v>4</v>
      </c>
      <c r="G113" s="14" t="s">
        <v>90</v>
      </c>
      <c r="H113" s="14" t="s">
        <v>79</v>
      </c>
      <c r="I113" s="211">
        <v>84000000</v>
      </c>
      <c r="J113" s="212">
        <v>84000000</v>
      </c>
      <c r="K113" s="14" t="s">
        <v>32</v>
      </c>
      <c r="L113" s="14" t="s">
        <v>33</v>
      </c>
      <c r="M113" s="14" t="s">
        <v>45</v>
      </c>
    </row>
    <row r="114" spans="1:13" ht="40.5" customHeight="1" x14ac:dyDescent="0.3">
      <c r="A114" s="20" t="s">
        <v>182</v>
      </c>
      <c r="B114" s="21">
        <v>97</v>
      </c>
      <c r="C114" s="45" t="s">
        <v>383</v>
      </c>
      <c r="D114" s="45" t="s">
        <v>91</v>
      </c>
      <c r="E114" s="13" t="s">
        <v>30</v>
      </c>
      <c r="F114" s="14">
        <v>9</v>
      </c>
      <c r="G114" s="14" t="s">
        <v>41</v>
      </c>
      <c r="H114" s="14" t="s">
        <v>79</v>
      </c>
      <c r="I114" s="211">
        <v>50000000</v>
      </c>
      <c r="J114" s="212">
        <v>50000000</v>
      </c>
      <c r="K114" s="14" t="s">
        <v>32</v>
      </c>
      <c r="L114" s="14" t="s">
        <v>33</v>
      </c>
      <c r="M114" s="14" t="s">
        <v>45</v>
      </c>
    </row>
    <row r="115" spans="1:13" ht="40.5" customHeight="1" x14ac:dyDescent="0.3">
      <c r="A115" s="20" t="s">
        <v>182</v>
      </c>
      <c r="B115" s="21">
        <v>98</v>
      </c>
      <c r="C115" s="45" t="s">
        <v>400</v>
      </c>
      <c r="D115" s="45" t="s">
        <v>371</v>
      </c>
      <c r="E115" s="13" t="s">
        <v>53</v>
      </c>
      <c r="F115" s="14">
        <v>3</v>
      </c>
      <c r="G115" s="14" t="s">
        <v>41</v>
      </c>
      <c r="H115" s="14" t="s">
        <v>79</v>
      </c>
      <c r="I115" s="211">
        <v>340000000</v>
      </c>
      <c r="J115" s="212">
        <v>340000000</v>
      </c>
      <c r="K115" s="14" t="s">
        <v>32</v>
      </c>
      <c r="L115" s="14" t="s">
        <v>33</v>
      </c>
      <c r="M115" s="14" t="s">
        <v>45</v>
      </c>
    </row>
    <row r="116" spans="1:13" ht="40.5" customHeight="1" x14ac:dyDescent="0.3">
      <c r="A116" s="20" t="s">
        <v>182</v>
      </c>
      <c r="B116" s="21">
        <v>99</v>
      </c>
      <c r="C116" s="45" t="s">
        <v>252</v>
      </c>
      <c r="D116" s="45" t="s">
        <v>373</v>
      </c>
      <c r="E116" s="13" t="s">
        <v>53</v>
      </c>
      <c r="F116" s="14">
        <v>3</v>
      </c>
      <c r="G116" s="14" t="s">
        <v>41</v>
      </c>
      <c r="H116" s="14" t="s">
        <v>79</v>
      </c>
      <c r="I116" s="211">
        <v>243026000</v>
      </c>
      <c r="J116" s="212">
        <v>243026000</v>
      </c>
      <c r="K116" s="14" t="s">
        <v>251</v>
      </c>
      <c r="L116" s="14" t="s">
        <v>33</v>
      </c>
      <c r="M116" s="14" t="s">
        <v>45</v>
      </c>
    </row>
    <row r="117" spans="1:13" ht="40.5" customHeight="1" x14ac:dyDescent="0.3">
      <c r="A117" s="20" t="s">
        <v>182</v>
      </c>
      <c r="B117" s="21">
        <v>100</v>
      </c>
      <c r="C117" s="45" t="s">
        <v>96</v>
      </c>
      <c r="D117" s="45" t="s">
        <v>372</v>
      </c>
      <c r="E117" s="13" t="s">
        <v>30</v>
      </c>
      <c r="F117" s="14">
        <v>11</v>
      </c>
      <c r="G117" s="14" t="s">
        <v>35</v>
      </c>
      <c r="H117" s="14" t="s">
        <v>79</v>
      </c>
      <c r="I117" s="211">
        <v>15000000</v>
      </c>
      <c r="J117" s="212">
        <v>15000000</v>
      </c>
      <c r="K117" s="14" t="s">
        <v>32</v>
      </c>
      <c r="L117" s="14" t="s">
        <v>33</v>
      </c>
      <c r="M117" s="14" t="s">
        <v>45</v>
      </c>
    </row>
    <row r="118" spans="1:13" ht="40.5" customHeight="1" x14ac:dyDescent="0.3">
      <c r="A118" s="109"/>
      <c r="B118" s="21">
        <v>101</v>
      </c>
      <c r="C118" s="395"/>
      <c r="D118" s="395"/>
      <c r="E118" s="396"/>
      <c r="F118" s="397"/>
      <c r="G118" s="397"/>
      <c r="H118" s="397"/>
      <c r="I118" s="398"/>
      <c r="J118" s="399"/>
      <c r="K118" s="397"/>
      <c r="L118" s="397"/>
      <c r="M118" s="397"/>
    </row>
    <row r="119" spans="1:13" ht="28.5" customHeight="1" x14ac:dyDescent="0.3">
      <c r="I119" s="36">
        <f>SUM(I18:I117)</f>
        <v>9873569000</v>
      </c>
      <c r="J119" s="36">
        <f>SUM(J18:J117)</f>
        <v>9511750000</v>
      </c>
      <c r="K119" s="46">
        <f>+I119-J119</f>
        <v>361819000</v>
      </c>
    </row>
    <row r="120" spans="1:13" x14ac:dyDescent="0.3">
      <c r="C120" s="119" t="s">
        <v>217</v>
      </c>
    </row>
    <row r="121" spans="1:13" ht="28.8" x14ac:dyDescent="0.3">
      <c r="C121" s="11" t="s">
        <v>20</v>
      </c>
      <c r="D121" s="11" t="s">
        <v>218</v>
      </c>
      <c r="E121" s="11" t="s">
        <v>29</v>
      </c>
    </row>
    <row r="122" spans="1:13" ht="97.5" customHeight="1" x14ac:dyDescent="0.3">
      <c r="C122" s="45" t="s">
        <v>205</v>
      </c>
      <c r="D122" s="9" t="s">
        <v>63</v>
      </c>
      <c r="E122" s="129" t="s">
        <v>219</v>
      </c>
    </row>
    <row r="123" spans="1:13" ht="158.4" x14ac:dyDescent="0.3">
      <c r="C123" s="45" t="s">
        <v>42</v>
      </c>
      <c r="D123" s="16" t="s">
        <v>137</v>
      </c>
      <c r="E123" s="129" t="s">
        <v>219</v>
      </c>
    </row>
    <row r="124" spans="1:13" ht="72" x14ac:dyDescent="0.3">
      <c r="C124" s="45" t="s">
        <v>205</v>
      </c>
      <c r="D124" s="45">
        <v>84121806</v>
      </c>
      <c r="E124" s="129" t="s">
        <v>219</v>
      </c>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x14ac:dyDescent="0.3">
      <c r="K133" s="36"/>
    </row>
    <row r="134" spans="7:12" ht="30" customHeight="1" x14ac:dyDescent="0.3">
      <c r="K134" s="36"/>
    </row>
    <row r="135" spans="7:12" x14ac:dyDescent="0.3">
      <c r="K135" s="36"/>
    </row>
    <row r="136" spans="7:12" x14ac:dyDescent="0.3">
      <c r="K136" s="36"/>
    </row>
    <row r="137" spans="7:12" x14ac:dyDescent="0.3">
      <c r="K137" s="36"/>
    </row>
    <row r="138" spans="7:12" x14ac:dyDescent="0.3">
      <c r="K138" s="36"/>
    </row>
    <row r="139" spans="7:12" x14ac:dyDescent="0.3">
      <c r="K139" s="36"/>
      <c r="L139" s="38"/>
    </row>
    <row r="140" spans="7:12" x14ac:dyDescent="0.3">
      <c r="K140" s="36"/>
    </row>
    <row r="141" spans="7:12" ht="68.25" customHeight="1" x14ac:dyDescent="0.3">
      <c r="K141" s="36"/>
    </row>
    <row r="142" spans="7:12" x14ac:dyDescent="0.3">
      <c r="G142" s="47"/>
      <c r="K142" s="36"/>
    </row>
    <row r="143" spans="7:12" ht="38.4" customHeight="1" x14ac:dyDescent="0.3">
      <c r="K143" s="36"/>
    </row>
    <row r="144" spans="7:12" x14ac:dyDescent="0.3">
      <c r="K144" s="36"/>
    </row>
    <row r="145" spans="11:11" x14ac:dyDescent="0.3">
      <c r="K145" s="36"/>
    </row>
    <row r="146" spans="11:11" x14ac:dyDescent="0.3">
      <c r="K146" s="36"/>
    </row>
    <row r="147" spans="11:11" x14ac:dyDescent="0.3">
      <c r="K147" s="36"/>
    </row>
  </sheetData>
  <autoFilter ref="A17:M124" xr:uid="{00000000-0009-0000-0000-000000000000}"/>
  <mergeCells count="2">
    <mergeCell ref="G5:J9"/>
    <mergeCell ref="G11:J15"/>
  </mergeCells>
  <dataValidations disablePrompts="1" count="5">
    <dataValidation type="list" allowBlank="1" showInputMessage="1" showErrorMessage="1" sqref="G65498:G65644 JC65496:JC65642 SY65496:SY65642 ACU65496:ACU65642 AMQ65496:AMQ65642 AWM65496:AWM65642 BGI65496:BGI65642 BQE65496:BQE65642 CAA65496:CAA65642 CJW65496:CJW65642 CTS65496:CTS65642 DDO65496:DDO65642 DNK65496:DNK65642 DXG65496:DXG65642 EHC65496:EHC65642 EQY65496:EQY65642 FAU65496:FAU65642 FKQ65496:FKQ65642 FUM65496:FUM65642 GEI65496:GEI65642 GOE65496:GOE65642 GYA65496:GYA65642 HHW65496:HHW65642 HRS65496:HRS65642 IBO65496:IBO65642 ILK65496:ILK65642 IVG65496:IVG65642 JFC65496:JFC65642 JOY65496:JOY65642 JYU65496:JYU65642 KIQ65496:KIQ65642 KSM65496:KSM65642 LCI65496:LCI65642 LME65496:LME65642 LWA65496:LWA65642 MFW65496:MFW65642 MPS65496:MPS65642 MZO65496:MZO65642 NJK65496:NJK65642 NTG65496:NTG65642 ODC65496:ODC65642 OMY65496:OMY65642 OWU65496:OWU65642 PGQ65496:PGQ65642 PQM65496:PQM65642 QAI65496:QAI65642 QKE65496:QKE65642 QUA65496:QUA65642 RDW65496:RDW65642 RNS65496:RNS65642 RXO65496:RXO65642 SHK65496:SHK65642 SRG65496:SRG65642 TBC65496:TBC65642 TKY65496:TKY65642 TUU65496:TUU65642 UEQ65496:UEQ65642 UOM65496:UOM65642 UYI65496:UYI65642 VIE65496:VIE65642 VSA65496:VSA65642 WBW65496:WBW65642 WLS65496:WLS65642 WVO65496:WVO65642 G131034:G131180 JC131032:JC131178 SY131032:SY131178 ACU131032:ACU131178 AMQ131032:AMQ131178 AWM131032:AWM131178 BGI131032:BGI131178 BQE131032:BQE131178 CAA131032:CAA131178 CJW131032:CJW131178 CTS131032:CTS131178 DDO131032:DDO131178 DNK131032:DNK131178 DXG131032:DXG131178 EHC131032:EHC131178 EQY131032:EQY131178 FAU131032:FAU131178 FKQ131032:FKQ131178 FUM131032:FUM131178 GEI131032:GEI131178 GOE131032:GOE131178 GYA131032:GYA131178 HHW131032:HHW131178 HRS131032:HRS131178 IBO131032:IBO131178 ILK131032:ILK131178 IVG131032:IVG131178 JFC131032:JFC131178 JOY131032:JOY131178 JYU131032:JYU131178 KIQ131032:KIQ131178 KSM131032:KSM131178 LCI131032:LCI131178 LME131032:LME131178 LWA131032:LWA131178 MFW131032:MFW131178 MPS131032:MPS131178 MZO131032:MZO131178 NJK131032:NJK131178 NTG131032:NTG131178 ODC131032:ODC131178 OMY131032:OMY131178 OWU131032:OWU131178 PGQ131032:PGQ131178 PQM131032:PQM131178 QAI131032:QAI131178 QKE131032:QKE131178 QUA131032:QUA131178 RDW131032:RDW131178 RNS131032:RNS131178 RXO131032:RXO131178 SHK131032:SHK131178 SRG131032:SRG131178 TBC131032:TBC131178 TKY131032:TKY131178 TUU131032:TUU131178 UEQ131032:UEQ131178 UOM131032:UOM131178 UYI131032:UYI131178 VIE131032:VIE131178 VSA131032:VSA131178 WBW131032:WBW131178 WLS131032:WLS131178 WVO131032:WVO131178 G196570:G196716 JC196568:JC196714 SY196568:SY196714 ACU196568:ACU196714 AMQ196568:AMQ196714 AWM196568:AWM196714 BGI196568:BGI196714 BQE196568:BQE196714 CAA196568:CAA196714 CJW196568:CJW196714 CTS196568:CTS196714 DDO196568:DDO196714 DNK196568:DNK196714 DXG196568:DXG196714 EHC196568:EHC196714 EQY196568:EQY196714 FAU196568:FAU196714 FKQ196568:FKQ196714 FUM196568:FUM196714 GEI196568:GEI196714 GOE196568:GOE196714 GYA196568:GYA196714 HHW196568:HHW196714 HRS196568:HRS196714 IBO196568:IBO196714 ILK196568:ILK196714 IVG196568:IVG196714 JFC196568:JFC196714 JOY196568:JOY196714 JYU196568:JYU196714 KIQ196568:KIQ196714 KSM196568:KSM196714 LCI196568:LCI196714 LME196568:LME196714 LWA196568:LWA196714 MFW196568:MFW196714 MPS196568:MPS196714 MZO196568:MZO196714 NJK196568:NJK196714 NTG196568:NTG196714 ODC196568:ODC196714 OMY196568:OMY196714 OWU196568:OWU196714 PGQ196568:PGQ196714 PQM196568:PQM196714 QAI196568:QAI196714 QKE196568:QKE196714 QUA196568:QUA196714 RDW196568:RDW196714 RNS196568:RNS196714 RXO196568:RXO196714 SHK196568:SHK196714 SRG196568:SRG196714 TBC196568:TBC196714 TKY196568:TKY196714 TUU196568:TUU196714 UEQ196568:UEQ196714 UOM196568:UOM196714 UYI196568:UYI196714 VIE196568:VIE196714 VSA196568:VSA196714 WBW196568:WBW196714 WLS196568:WLS196714 WVO196568:WVO196714 G262106:G262252 JC262104:JC262250 SY262104:SY262250 ACU262104:ACU262250 AMQ262104:AMQ262250 AWM262104:AWM262250 BGI262104:BGI262250 BQE262104:BQE262250 CAA262104:CAA262250 CJW262104:CJW262250 CTS262104:CTS262250 DDO262104:DDO262250 DNK262104:DNK262250 DXG262104:DXG262250 EHC262104:EHC262250 EQY262104:EQY262250 FAU262104:FAU262250 FKQ262104:FKQ262250 FUM262104:FUM262250 GEI262104:GEI262250 GOE262104:GOE262250 GYA262104:GYA262250 HHW262104:HHW262250 HRS262104:HRS262250 IBO262104:IBO262250 ILK262104:ILK262250 IVG262104:IVG262250 JFC262104:JFC262250 JOY262104:JOY262250 JYU262104:JYU262250 KIQ262104:KIQ262250 KSM262104:KSM262250 LCI262104:LCI262250 LME262104:LME262250 LWA262104:LWA262250 MFW262104:MFW262250 MPS262104:MPS262250 MZO262104:MZO262250 NJK262104:NJK262250 NTG262104:NTG262250 ODC262104:ODC262250 OMY262104:OMY262250 OWU262104:OWU262250 PGQ262104:PGQ262250 PQM262104:PQM262250 QAI262104:QAI262250 QKE262104:QKE262250 QUA262104:QUA262250 RDW262104:RDW262250 RNS262104:RNS262250 RXO262104:RXO262250 SHK262104:SHK262250 SRG262104:SRG262250 TBC262104:TBC262250 TKY262104:TKY262250 TUU262104:TUU262250 UEQ262104:UEQ262250 UOM262104:UOM262250 UYI262104:UYI262250 VIE262104:VIE262250 VSA262104:VSA262250 WBW262104:WBW262250 WLS262104:WLS262250 WVO262104:WVO262250 G327642:G327788 JC327640:JC327786 SY327640:SY327786 ACU327640:ACU327786 AMQ327640:AMQ327786 AWM327640:AWM327786 BGI327640:BGI327786 BQE327640:BQE327786 CAA327640:CAA327786 CJW327640:CJW327786 CTS327640:CTS327786 DDO327640:DDO327786 DNK327640:DNK327786 DXG327640:DXG327786 EHC327640:EHC327786 EQY327640:EQY327786 FAU327640:FAU327786 FKQ327640:FKQ327786 FUM327640:FUM327786 GEI327640:GEI327786 GOE327640:GOE327786 GYA327640:GYA327786 HHW327640:HHW327786 HRS327640:HRS327786 IBO327640:IBO327786 ILK327640:ILK327786 IVG327640:IVG327786 JFC327640:JFC327786 JOY327640:JOY327786 JYU327640:JYU327786 KIQ327640:KIQ327786 KSM327640:KSM327786 LCI327640:LCI327786 LME327640:LME327786 LWA327640:LWA327786 MFW327640:MFW327786 MPS327640:MPS327786 MZO327640:MZO327786 NJK327640:NJK327786 NTG327640:NTG327786 ODC327640:ODC327786 OMY327640:OMY327786 OWU327640:OWU327786 PGQ327640:PGQ327786 PQM327640:PQM327786 QAI327640:QAI327786 QKE327640:QKE327786 QUA327640:QUA327786 RDW327640:RDW327786 RNS327640:RNS327786 RXO327640:RXO327786 SHK327640:SHK327786 SRG327640:SRG327786 TBC327640:TBC327786 TKY327640:TKY327786 TUU327640:TUU327786 UEQ327640:UEQ327786 UOM327640:UOM327786 UYI327640:UYI327786 VIE327640:VIE327786 VSA327640:VSA327786 WBW327640:WBW327786 WLS327640:WLS327786 WVO327640:WVO327786 G393178:G393324 JC393176:JC393322 SY393176:SY393322 ACU393176:ACU393322 AMQ393176:AMQ393322 AWM393176:AWM393322 BGI393176:BGI393322 BQE393176:BQE393322 CAA393176:CAA393322 CJW393176:CJW393322 CTS393176:CTS393322 DDO393176:DDO393322 DNK393176:DNK393322 DXG393176:DXG393322 EHC393176:EHC393322 EQY393176:EQY393322 FAU393176:FAU393322 FKQ393176:FKQ393322 FUM393176:FUM393322 GEI393176:GEI393322 GOE393176:GOE393322 GYA393176:GYA393322 HHW393176:HHW393322 HRS393176:HRS393322 IBO393176:IBO393322 ILK393176:ILK393322 IVG393176:IVG393322 JFC393176:JFC393322 JOY393176:JOY393322 JYU393176:JYU393322 KIQ393176:KIQ393322 KSM393176:KSM393322 LCI393176:LCI393322 LME393176:LME393322 LWA393176:LWA393322 MFW393176:MFW393322 MPS393176:MPS393322 MZO393176:MZO393322 NJK393176:NJK393322 NTG393176:NTG393322 ODC393176:ODC393322 OMY393176:OMY393322 OWU393176:OWU393322 PGQ393176:PGQ393322 PQM393176:PQM393322 QAI393176:QAI393322 QKE393176:QKE393322 QUA393176:QUA393322 RDW393176:RDW393322 RNS393176:RNS393322 RXO393176:RXO393322 SHK393176:SHK393322 SRG393176:SRG393322 TBC393176:TBC393322 TKY393176:TKY393322 TUU393176:TUU393322 UEQ393176:UEQ393322 UOM393176:UOM393322 UYI393176:UYI393322 VIE393176:VIE393322 VSA393176:VSA393322 WBW393176:WBW393322 WLS393176:WLS393322 WVO393176:WVO393322 G458714:G458860 JC458712:JC458858 SY458712:SY458858 ACU458712:ACU458858 AMQ458712:AMQ458858 AWM458712:AWM458858 BGI458712:BGI458858 BQE458712:BQE458858 CAA458712:CAA458858 CJW458712:CJW458858 CTS458712:CTS458858 DDO458712:DDO458858 DNK458712:DNK458858 DXG458712:DXG458858 EHC458712:EHC458858 EQY458712:EQY458858 FAU458712:FAU458858 FKQ458712:FKQ458858 FUM458712:FUM458858 GEI458712:GEI458858 GOE458712:GOE458858 GYA458712:GYA458858 HHW458712:HHW458858 HRS458712:HRS458858 IBO458712:IBO458858 ILK458712:ILK458858 IVG458712:IVG458858 JFC458712:JFC458858 JOY458712:JOY458858 JYU458712:JYU458858 KIQ458712:KIQ458858 KSM458712:KSM458858 LCI458712:LCI458858 LME458712:LME458858 LWA458712:LWA458858 MFW458712:MFW458858 MPS458712:MPS458858 MZO458712:MZO458858 NJK458712:NJK458858 NTG458712:NTG458858 ODC458712:ODC458858 OMY458712:OMY458858 OWU458712:OWU458858 PGQ458712:PGQ458858 PQM458712:PQM458858 QAI458712:QAI458858 QKE458712:QKE458858 QUA458712:QUA458858 RDW458712:RDW458858 RNS458712:RNS458858 RXO458712:RXO458858 SHK458712:SHK458858 SRG458712:SRG458858 TBC458712:TBC458858 TKY458712:TKY458858 TUU458712:TUU458858 UEQ458712:UEQ458858 UOM458712:UOM458858 UYI458712:UYI458858 VIE458712:VIE458858 VSA458712:VSA458858 WBW458712:WBW458858 WLS458712:WLS458858 WVO458712:WVO458858 G524250:G524396 JC524248:JC524394 SY524248:SY524394 ACU524248:ACU524394 AMQ524248:AMQ524394 AWM524248:AWM524394 BGI524248:BGI524394 BQE524248:BQE524394 CAA524248:CAA524394 CJW524248:CJW524394 CTS524248:CTS524394 DDO524248:DDO524394 DNK524248:DNK524394 DXG524248:DXG524394 EHC524248:EHC524394 EQY524248:EQY524394 FAU524248:FAU524394 FKQ524248:FKQ524394 FUM524248:FUM524394 GEI524248:GEI524394 GOE524248:GOE524394 GYA524248:GYA524394 HHW524248:HHW524394 HRS524248:HRS524394 IBO524248:IBO524394 ILK524248:ILK524394 IVG524248:IVG524394 JFC524248:JFC524394 JOY524248:JOY524394 JYU524248:JYU524394 KIQ524248:KIQ524394 KSM524248:KSM524394 LCI524248:LCI524394 LME524248:LME524394 LWA524248:LWA524394 MFW524248:MFW524394 MPS524248:MPS524394 MZO524248:MZO524394 NJK524248:NJK524394 NTG524248:NTG524394 ODC524248:ODC524394 OMY524248:OMY524394 OWU524248:OWU524394 PGQ524248:PGQ524394 PQM524248:PQM524394 QAI524248:QAI524394 QKE524248:QKE524394 QUA524248:QUA524394 RDW524248:RDW524394 RNS524248:RNS524394 RXO524248:RXO524394 SHK524248:SHK524394 SRG524248:SRG524394 TBC524248:TBC524394 TKY524248:TKY524394 TUU524248:TUU524394 UEQ524248:UEQ524394 UOM524248:UOM524394 UYI524248:UYI524394 VIE524248:VIE524394 VSA524248:VSA524394 WBW524248:WBW524394 WLS524248:WLS524394 WVO524248:WVO524394 G589786:G589932 JC589784:JC589930 SY589784:SY589930 ACU589784:ACU589930 AMQ589784:AMQ589930 AWM589784:AWM589930 BGI589784:BGI589930 BQE589784:BQE589930 CAA589784:CAA589930 CJW589784:CJW589930 CTS589784:CTS589930 DDO589784:DDO589930 DNK589784:DNK589930 DXG589784:DXG589930 EHC589784:EHC589930 EQY589784:EQY589930 FAU589784:FAU589930 FKQ589784:FKQ589930 FUM589784:FUM589930 GEI589784:GEI589930 GOE589784:GOE589930 GYA589784:GYA589930 HHW589784:HHW589930 HRS589784:HRS589930 IBO589784:IBO589930 ILK589784:ILK589930 IVG589784:IVG589930 JFC589784:JFC589930 JOY589784:JOY589930 JYU589784:JYU589930 KIQ589784:KIQ589930 KSM589784:KSM589930 LCI589784:LCI589930 LME589784:LME589930 LWA589784:LWA589930 MFW589784:MFW589930 MPS589784:MPS589930 MZO589784:MZO589930 NJK589784:NJK589930 NTG589784:NTG589930 ODC589784:ODC589930 OMY589784:OMY589930 OWU589784:OWU589930 PGQ589784:PGQ589930 PQM589784:PQM589930 QAI589784:QAI589930 QKE589784:QKE589930 QUA589784:QUA589930 RDW589784:RDW589930 RNS589784:RNS589930 RXO589784:RXO589930 SHK589784:SHK589930 SRG589784:SRG589930 TBC589784:TBC589930 TKY589784:TKY589930 TUU589784:TUU589930 UEQ589784:UEQ589930 UOM589784:UOM589930 UYI589784:UYI589930 VIE589784:VIE589930 VSA589784:VSA589930 WBW589784:WBW589930 WLS589784:WLS589930 WVO589784:WVO589930 G655322:G655468 JC655320:JC655466 SY655320:SY655466 ACU655320:ACU655466 AMQ655320:AMQ655466 AWM655320:AWM655466 BGI655320:BGI655466 BQE655320:BQE655466 CAA655320:CAA655466 CJW655320:CJW655466 CTS655320:CTS655466 DDO655320:DDO655466 DNK655320:DNK655466 DXG655320:DXG655466 EHC655320:EHC655466 EQY655320:EQY655466 FAU655320:FAU655466 FKQ655320:FKQ655466 FUM655320:FUM655466 GEI655320:GEI655466 GOE655320:GOE655466 GYA655320:GYA655466 HHW655320:HHW655466 HRS655320:HRS655466 IBO655320:IBO655466 ILK655320:ILK655466 IVG655320:IVG655466 JFC655320:JFC655466 JOY655320:JOY655466 JYU655320:JYU655466 KIQ655320:KIQ655466 KSM655320:KSM655466 LCI655320:LCI655466 LME655320:LME655466 LWA655320:LWA655466 MFW655320:MFW655466 MPS655320:MPS655466 MZO655320:MZO655466 NJK655320:NJK655466 NTG655320:NTG655466 ODC655320:ODC655466 OMY655320:OMY655466 OWU655320:OWU655466 PGQ655320:PGQ655466 PQM655320:PQM655466 QAI655320:QAI655466 QKE655320:QKE655466 QUA655320:QUA655466 RDW655320:RDW655466 RNS655320:RNS655466 RXO655320:RXO655466 SHK655320:SHK655466 SRG655320:SRG655466 TBC655320:TBC655466 TKY655320:TKY655466 TUU655320:TUU655466 UEQ655320:UEQ655466 UOM655320:UOM655466 UYI655320:UYI655466 VIE655320:VIE655466 VSA655320:VSA655466 WBW655320:WBW655466 WLS655320:WLS655466 WVO655320:WVO655466 G720858:G721004 JC720856:JC721002 SY720856:SY721002 ACU720856:ACU721002 AMQ720856:AMQ721002 AWM720856:AWM721002 BGI720856:BGI721002 BQE720856:BQE721002 CAA720856:CAA721002 CJW720856:CJW721002 CTS720856:CTS721002 DDO720856:DDO721002 DNK720856:DNK721002 DXG720856:DXG721002 EHC720856:EHC721002 EQY720856:EQY721002 FAU720856:FAU721002 FKQ720856:FKQ721002 FUM720856:FUM721002 GEI720856:GEI721002 GOE720856:GOE721002 GYA720856:GYA721002 HHW720856:HHW721002 HRS720856:HRS721002 IBO720856:IBO721002 ILK720856:ILK721002 IVG720856:IVG721002 JFC720856:JFC721002 JOY720856:JOY721002 JYU720856:JYU721002 KIQ720856:KIQ721002 KSM720856:KSM721002 LCI720856:LCI721002 LME720856:LME721002 LWA720856:LWA721002 MFW720856:MFW721002 MPS720856:MPS721002 MZO720856:MZO721002 NJK720856:NJK721002 NTG720856:NTG721002 ODC720856:ODC721002 OMY720856:OMY721002 OWU720856:OWU721002 PGQ720856:PGQ721002 PQM720856:PQM721002 QAI720856:QAI721002 QKE720856:QKE721002 QUA720856:QUA721002 RDW720856:RDW721002 RNS720856:RNS721002 RXO720856:RXO721002 SHK720856:SHK721002 SRG720856:SRG721002 TBC720856:TBC721002 TKY720856:TKY721002 TUU720856:TUU721002 UEQ720856:UEQ721002 UOM720856:UOM721002 UYI720856:UYI721002 VIE720856:VIE721002 VSA720856:VSA721002 WBW720856:WBW721002 WLS720856:WLS721002 WVO720856:WVO721002 G786394:G786540 JC786392:JC786538 SY786392:SY786538 ACU786392:ACU786538 AMQ786392:AMQ786538 AWM786392:AWM786538 BGI786392:BGI786538 BQE786392:BQE786538 CAA786392:CAA786538 CJW786392:CJW786538 CTS786392:CTS786538 DDO786392:DDO786538 DNK786392:DNK786538 DXG786392:DXG786538 EHC786392:EHC786538 EQY786392:EQY786538 FAU786392:FAU786538 FKQ786392:FKQ786538 FUM786392:FUM786538 GEI786392:GEI786538 GOE786392:GOE786538 GYA786392:GYA786538 HHW786392:HHW786538 HRS786392:HRS786538 IBO786392:IBO786538 ILK786392:ILK786538 IVG786392:IVG786538 JFC786392:JFC786538 JOY786392:JOY786538 JYU786392:JYU786538 KIQ786392:KIQ786538 KSM786392:KSM786538 LCI786392:LCI786538 LME786392:LME786538 LWA786392:LWA786538 MFW786392:MFW786538 MPS786392:MPS786538 MZO786392:MZO786538 NJK786392:NJK786538 NTG786392:NTG786538 ODC786392:ODC786538 OMY786392:OMY786538 OWU786392:OWU786538 PGQ786392:PGQ786538 PQM786392:PQM786538 QAI786392:QAI786538 QKE786392:QKE786538 QUA786392:QUA786538 RDW786392:RDW786538 RNS786392:RNS786538 RXO786392:RXO786538 SHK786392:SHK786538 SRG786392:SRG786538 TBC786392:TBC786538 TKY786392:TKY786538 TUU786392:TUU786538 UEQ786392:UEQ786538 UOM786392:UOM786538 UYI786392:UYI786538 VIE786392:VIE786538 VSA786392:VSA786538 WBW786392:WBW786538 WLS786392:WLS786538 WVO786392:WVO786538 G851930:G852076 JC851928:JC852074 SY851928:SY852074 ACU851928:ACU852074 AMQ851928:AMQ852074 AWM851928:AWM852074 BGI851928:BGI852074 BQE851928:BQE852074 CAA851928:CAA852074 CJW851928:CJW852074 CTS851928:CTS852074 DDO851928:DDO852074 DNK851928:DNK852074 DXG851928:DXG852074 EHC851928:EHC852074 EQY851928:EQY852074 FAU851928:FAU852074 FKQ851928:FKQ852074 FUM851928:FUM852074 GEI851928:GEI852074 GOE851928:GOE852074 GYA851928:GYA852074 HHW851928:HHW852074 HRS851928:HRS852074 IBO851928:IBO852074 ILK851928:ILK852074 IVG851928:IVG852074 JFC851928:JFC852074 JOY851928:JOY852074 JYU851928:JYU852074 KIQ851928:KIQ852074 KSM851928:KSM852074 LCI851928:LCI852074 LME851928:LME852074 LWA851928:LWA852074 MFW851928:MFW852074 MPS851928:MPS852074 MZO851928:MZO852074 NJK851928:NJK852074 NTG851928:NTG852074 ODC851928:ODC852074 OMY851928:OMY852074 OWU851928:OWU852074 PGQ851928:PGQ852074 PQM851928:PQM852074 QAI851928:QAI852074 QKE851928:QKE852074 QUA851928:QUA852074 RDW851928:RDW852074 RNS851928:RNS852074 RXO851928:RXO852074 SHK851928:SHK852074 SRG851928:SRG852074 TBC851928:TBC852074 TKY851928:TKY852074 TUU851928:TUU852074 UEQ851928:UEQ852074 UOM851928:UOM852074 UYI851928:UYI852074 VIE851928:VIE852074 VSA851928:VSA852074 WBW851928:WBW852074 WLS851928:WLS852074 WVO851928:WVO852074 G917466:G917612 JC917464:JC917610 SY917464:SY917610 ACU917464:ACU917610 AMQ917464:AMQ917610 AWM917464:AWM917610 BGI917464:BGI917610 BQE917464:BQE917610 CAA917464:CAA917610 CJW917464:CJW917610 CTS917464:CTS917610 DDO917464:DDO917610 DNK917464:DNK917610 DXG917464:DXG917610 EHC917464:EHC917610 EQY917464:EQY917610 FAU917464:FAU917610 FKQ917464:FKQ917610 FUM917464:FUM917610 GEI917464:GEI917610 GOE917464:GOE917610 GYA917464:GYA917610 HHW917464:HHW917610 HRS917464:HRS917610 IBO917464:IBO917610 ILK917464:ILK917610 IVG917464:IVG917610 JFC917464:JFC917610 JOY917464:JOY917610 JYU917464:JYU917610 KIQ917464:KIQ917610 KSM917464:KSM917610 LCI917464:LCI917610 LME917464:LME917610 LWA917464:LWA917610 MFW917464:MFW917610 MPS917464:MPS917610 MZO917464:MZO917610 NJK917464:NJK917610 NTG917464:NTG917610 ODC917464:ODC917610 OMY917464:OMY917610 OWU917464:OWU917610 PGQ917464:PGQ917610 PQM917464:PQM917610 QAI917464:QAI917610 QKE917464:QKE917610 QUA917464:QUA917610 RDW917464:RDW917610 RNS917464:RNS917610 RXO917464:RXO917610 SHK917464:SHK917610 SRG917464:SRG917610 TBC917464:TBC917610 TKY917464:TKY917610 TUU917464:TUU917610 UEQ917464:UEQ917610 UOM917464:UOM917610 UYI917464:UYI917610 VIE917464:VIE917610 VSA917464:VSA917610 WBW917464:WBW917610 WLS917464:WLS917610 WVO917464:WVO917610 G983002:G983148 JC983000:JC983146 SY983000:SY983146 ACU983000:ACU983146 AMQ983000:AMQ983146 AWM983000:AWM983146 BGI983000:BGI983146 BQE983000:BQE983146 CAA983000:CAA983146 CJW983000:CJW983146 CTS983000:CTS983146 DDO983000:DDO983146 DNK983000:DNK983146 DXG983000:DXG983146 EHC983000:EHC983146 EQY983000:EQY983146 FAU983000:FAU983146 FKQ983000:FKQ983146 FUM983000:FUM983146 GEI983000:GEI983146 GOE983000:GOE983146 GYA983000:GYA983146 HHW983000:HHW983146 HRS983000:HRS983146 IBO983000:IBO983146 ILK983000:ILK983146 IVG983000:IVG983146 JFC983000:JFC983146 JOY983000:JOY983146 JYU983000:JYU983146 KIQ983000:KIQ983146 KSM983000:KSM983146 LCI983000:LCI983146 LME983000:LME983146 LWA983000:LWA983146 MFW983000:MFW983146 MPS983000:MPS983146 MZO983000:MZO983146 NJK983000:NJK983146 NTG983000:NTG983146 ODC983000:ODC983146 OMY983000:OMY983146 OWU983000:OWU983146 PGQ983000:PGQ983146 PQM983000:PQM983146 QAI983000:QAI983146 QKE983000:QKE983146 QUA983000:QUA983146 RDW983000:RDW983146 RNS983000:RNS983146 RXO983000:RXO983146 SHK983000:SHK983146 SRG983000:SRG983146 TBC983000:TBC983146 TKY983000:TKY983146 TUU983000:TUU983146 UEQ983000:UEQ983146 UOM983000:UOM983146 UYI983000:UYI983146 VIE983000:VIE983146 VSA983000:VSA983146 WBW983000:WBW983146 WLS983000:WLS983146 WVO983000:WVO983146 JC18:JC118 SY18:SY118 ACU18:ACU118 AMQ18:AMQ118 AWM18:AWM118 BGI18:BGI118 BQE18:BQE118 CAA18:CAA118 CJW18:CJW118 CTS18:CTS118 DDO18:DDO118 DNK18:DNK118 DXG18:DXG118 EHC18:EHC118 EQY18:EQY118 FAU18:FAU118 FKQ18:FKQ118 FUM18:FUM118 GEI18:GEI118 GOE18:GOE118 GYA18:GYA118 HHW18:HHW118 HRS18:HRS118 IBO18:IBO118 ILK18:ILK118 IVG18:IVG118 JFC18:JFC118 JOY18:JOY118 JYU18:JYU118 KIQ18:KIQ118 KSM18:KSM118 LCI18:LCI118 LME18:LME118 LWA18:LWA118 MFW18:MFW118 MPS18:MPS118 MZO18:MZO118 NJK18:NJK118 NTG18:NTG118 ODC18:ODC118 OMY18:OMY118 OWU18:OWU118 PGQ18:PGQ118 PQM18:PQM118 QAI18:QAI118 QKE18:QKE118 QUA18:QUA118 RDW18:RDW118 RNS18:RNS118 RXO18:RXO118 SHK18:SHK118 SRG18:SRG118 TBC18:TBC118 TKY18:TKY118 TUU18:TUU118 UEQ18:UEQ118 UOM18:UOM118 UYI18:UYI118 VIE18:VIE118 VSA18:VSA118 WBW18:WBW118 WLS18:WLS118 WVO18:WVO118 G18:G118" xr:uid="{00000000-0002-0000-0000-000004000000}">
      <formula1>modalidad</formula1>
    </dataValidation>
    <dataValidation type="list" allowBlank="1" showInputMessage="1" showErrorMessage="1" sqref="H65498:H65644 JD65496:JD65642 SZ65496:SZ65642 ACV65496:ACV65642 AMR65496:AMR65642 AWN65496:AWN65642 BGJ65496:BGJ65642 BQF65496:BQF65642 CAB65496:CAB65642 CJX65496:CJX65642 CTT65496:CTT65642 DDP65496:DDP65642 DNL65496:DNL65642 DXH65496:DXH65642 EHD65496:EHD65642 EQZ65496:EQZ65642 FAV65496:FAV65642 FKR65496:FKR65642 FUN65496:FUN65642 GEJ65496:GEJ65642 GOF65496:GOF65642 GYB65496:GYB65642 HHX65496:HHX65642 HRT65496:HRT65642 IBP65496:IBP65642 ILL65496:ILL65642 IVH65496:IVH65642 JFD65496:JFD65642 JOZ65496:JOZ65642 JYV65496:JYV65642 KIR65496:KIR65642 KSN65496:KSN65642 LCJ65496:LCJ65642 LMF65496:LMF65642 LWB65496:LWB65642 MFX65496:MFX65642 MPT65496:MPT65642 MZP65496:MZP65642 NJL65496:NJL65642 NTH65496:NTH65642 ODD65496:ODD65642 OMZ65496:OMZ65642 OWV65496:OWV65642 PGR65496:PGR65642 PQN65496:PQN65642 QAJ65496:QAJ65642 QKF65496:QKF65642 QUB65496:QUB65642 RDX65496:RDX65642 RNT65496:RNT65642 RXP65496:RXP65642 SHL65496:SHL65642 SRH65496:SRH65642 TBD65496:TBD65642 TKZ65496:TKZ65642 TUV65496:TUV65642 UER65496:UER65642 UON65496:UON65642 UYJ65496:UYJ65642 VIF65496:VIF65642 VSB65496:VSB65642 WBX65496:WBX65642 WLT65496:WLT65642 WVP65496:WVP65642 H131034:H131180 JD131032:JD131178 SZ131032:SZ131178 ACV131032:ACV131178 AMR131032:AMR131178 AWN131032:AWN131178 BGJ131032:BGJ131178 BQF131032:BQF131178 CAB131032:CAB131178 CJX131032:CJX131178 CTT131032:CTT131178 DDP131032:DDP131178 DNL131032:DNL131178 DXH131032:DXH131178 EHD131032:EHD131178 EQZ131032:EQZ131178 FAV131032:FAV131178 FKR131032:FKR131178 FUN131032:FUN131178 GEJ131032:GEJ131178 GOF131032:GOF131178 GYB131032:GYB131178 HHX131032:HHX131178 HRT131032:HRT131178 IBP131032:IBP131178 ILL131032:ILL131178 IVH131032:IVH131178 JFD131032:JFD131178 JOZ131032:JOZ131178 JYV131032:JYV131178 KIR131032:KIR131178 KSN131032:KSN131178 LCJ131032:LCJ131178 LMF131032:LMF131178 LWB131032:LWB131178 MFX131032:MFX131178 MPT131032:MPT131178 MZP131032:MZP131178 NJL131032:NJL131178 NTH131032:NTH131178 ODD131032:ODD131178 OMZ131032:OMZ131178 OWV131032:OWV131178 PGR131032:PGR131178 PQN131032:PQN131178 QAJ131032:QAJ131178 QKF131032:QKF131178 QUB131032:QUB131178 RDX131032:RDX131178 RNT131032:RNT131178 RXP131032:RXP131178 SHL131032:SHL131178 SRH131032:SRH131178 TBD131032:TBD131178 TKZ131032:TKZ131178 TUV131032:TUV131178 UER131032:UER131178 UON131032:UON131178 UYJ131032:UYJ131178 VIF131032:VIF131178 VSB131032:VSB131178 WBX131032:WBX131178 WLT131032:WLT131178 WVP131032:WVP131178 H196570:H196716 JD196568:JD196714 SZ196568:SZ196714 ACV196568:ACV196714 AMR196568:AMR196714 AWN196568:AWN196714 BGJ196568:BGJ196714 BQF196568:BQF196714 CAB196568:CAB196714 CJX196568:CJX196714 CTT196568:CTT196714 DDP196568:DDP196714 DNL196568:DNL196714 DXH196568:DXH196714 EHD196568:EHD196714 EQZ196568:EQZ196714 FAV196568:FAV196714 FKR196568:FKR196714 FUN196568:FUN196714 GEJ196568:GEJ196714 GOF196568:GOF196714 GYB196568:GYB196714 HHX196568:HHX196714 HRT196568:HRT196714 IBP196568:IBP196714 ILL196568:ILL196714 IVH196568:IVH196714 JFD196568:JFD196714 JOZ196568:JOZ196714 JYV196568:JYV196714 KIR196568:KIR196714 KSN196568:KSN196714 LCJ196568:LCJ196714 LMF196568:LMF196714 LWB196568:LWB196714 MFX196568:MFX196714 MPT196568:MPT196714 MZP196568:MZP196714 NJL196568:NJL196714 NTH196568:NTH196714 ODD196568:ODD196714 OMZ196568:OMZ196714 OWV196568:OWV196714 PGR196568:PGR196714 PQN196568:PQN196714 QAJ196568:QAJ196714 QKF196568:QKF196714 QUB196568:QUB196714 RDX196568:RDX196714 RNT196568:RNT196714 RXP196568:RXP196714 SHL196568:SHL196714 SRH196568:SRH196714 TBD196568:TBD196714 TKZ196568:TKZ196714 TUV196568:TUV196714 UER196568:UER196714 UON196568:UON196714 UYJ196568:UYJ196714 VIF196568:VIF196714 VSB196568:VSB196714 WBX196568:WBX196714 WLT196568:WLT196714 WVP196568:WVP196714 H262106:H262252 JD262104:JD262250 SZ262104:SZ262250 ACV262104:ACV262250 AMR262104:AMR262250 AWN262104:AWN262250 BGJ262104:BGJ262250 BQF262104:BQF262250 CAB262104:CAB262250 CJX262104:CJX262250 CTT262104:CTT262250 DDP262104:DDP262250 DNL262104:DNL262250 DXH262104:DXH262250 EHD262104:EHD262250 EQZ262104:EQZ262250 FAV262104:FAV262250 FKR262104:FKR262250 FUN262104:FUN262250 GEJ262104:GEJ262250 GOF262104:GOF262250 GYB262104:GYB262250 HHX262104:HHX262250 HRT262104:HRT262250 IBP262104:IBP262250 ILL262104:ILL262250 IVH262104:IVH262250 JFD262104:JFD262250 JOZ262104:JOZ262250 JYV262104:JYV262250 KIR262104:KIR262250 KSN262104:KSN262250 LCJ262104:LCJ262250 LMF262104:LMF262250 LWB262104:LWB262250 MFX262104:MFX262250 MPT262104:MPT262250 MZP262104:MZP262250 NJL262104:NJL262250 NTH262104:NTH262250 ODD262104:ODD262250 OMZ262104:OMZ262250 OWV262104:OWV262250 PGR262104:PGR262250 PQN262104:PQN262250 QAJ262104:QAJ262250 QKF262104:QKF262250 QUB262104:QUB262250 RDX262104:RDX262250 RNT262104:RNT262250 RXP262104:RXP262250 SHL262104:SHL262250 SRH262104:SRH262250 TBD262104:TBD262250 TKZ262104:TKZ262250 TUV262104:TUV262250 UER262104:UER262250 UON262104:UON262250 UYJ262104:UYJ262250 VIF262104:VIF262250 VSB262104:VSB262250 WBX262104:WBX262250 WLT262104:WLT262250 WVP262104:WVP262250 H327642:H327788 JD327640:JD327786 SZ327640:SZ327786 ACV327640:ACV327786 AMR327640:AMR327786 AWN327640:AWN327786 BGJ327640:BGJ327786 BQF327640:BQF327786 CAB327640:CAB327786 CJX327640:CJX327786 CTT327640:CTT327786 DDP327640:DDP327786 DNL327640:DNL327786 DXH327640:DXH327786 EHD327640:EHD327786 EQZ327640:EQZ327786 FAV327640:FAV327786 FKR327640:FKR327786 FUN327640:FUN327786 GEJ327640:GEJ327786 GOF327640:GOF327786 GYB327640:GYB327786 HHX327640:HHX327786 HRT327640:HRT327786 IBP327640:IBP327786 ILL327640:ILL327786 IVH327640:IVH327786 JFD327640:JFD327786 JOZ327640:JOZ327786 JYV327640:JYV327786 KIR327640:KIR327786 KSN327640:KSN327786 LCJ327640:LCJ327786 LMF327640:LMF327786 LWB327640:LWB327786 MFX327640:MFX327786 MPT327640:MPT327786 MZP327640:MZP327786 NJL327640:NJL327786 NTH327640:NTH327786 ODD327640:ODD327786 OMZ327640:OMZ327786 OWV327640:OWV327786 PGR327640:PGR327786 PQN327640:PQN327786 QAJ327640:QAJ327786 QKF327640:QKF327786 QUB327640:QUB327786 RDX327640:RDX327786 RNT327640:RNT327786 RXP327640:RXP327786 SHL327640:SHL327786 SRH327640:SRH327786 TBD327640:TBD327786 TKZ327640:TKZ327786 TUV327640:TUV327786 UER327640:UER327786 UON327640:UON327786 UYJ327640:UYJ327786 VIF327640:VIF327786 VSB327640:VSB327786 WBX327640:WBX327786 WLT327640:WLT327786 WVP327640:WVP327786 H393178:H393324 JD393176:JD393322 SZ393176:SZ393322 ACV393176:ACV393322 AMR393176:AMR393322 AWN393176:AWN393322 BGJ393176:BGJ393322 BQF393176:BQF393322 CAB393176:CAB393322 CJX393176:CJX393322 CTT393176:CTT393322 DDP393176:DDP393322 DNL393176:DNL393322 DXH393176:DXH393322 EHD393176:EHD393322 EQZ393176:EQZ393322 FAV393176:FAV393322 FKR393176:FKR393322 FUN393176:FUN393322 GEJ393176:GEJ393322 GOF393176:GOF393322 GYB393176:GYB393322 HHX393176:HHX393322 HRT393176:HRT393322 IBP393176:IBP393322 ILL393176:ILL393322 IVH393176:IVH393322 JFD393176:JFD393322 JOZ393176:JOZ393322 JYV393176:JYV393322 KIR393176:KIR393322 KSN393176:KSN393322 LCJ393176:LCJ393322 LMF393176:LMF393322 LWB393176:LWB393322 MFX393176:MFX393322 MPT393176:MPT393322 MZP393176:MZP393322 NJL393176:NJL393322 NTH393176:NTH393322 ODD393176:ODD393322 OMZ393176:OMZ393322 OWV393176:OWV393322 PGR393176:PGR393322 PQN393176:PQN393322 QAJ393176:QAJ393322 QKF393176:QKF393322 QUB393176:QUB393322 RDX393176:RDX393322 RNT393176:RNT393322 RXP393176:RXP393322 SHL393176:SHL393322 SRH393176:SRH393322 TBD393176:TBD393322 TKZ393176:TKZ393322 TUV393176:TUV393322 UER393176:UER393322 UON393176:UON393322 UYJ393176:UYJ393322 VIF393176:VIF393322 VSB393176:VSB393322 WBX393176:WBX393322 WLT393176:WLT393322 WVP393176:WVP393322 H458714:H458860 JD458712:JD458858 SZ458712:SZ458858 ACV458712:ACV458858 AMR458712:AMR458858 AWN458712:AWN458858 BGJ458712:BGJ458858 BQF458712:BQF458858 CAB458712:CAB458858 CJX458712:CJX458858 CTT458712:CTT458858 DDP458712:DDP458858 DNL458712:DNL458858 DXH458712:DXH458858 EHD458712:EHD458858 EQZ458712:EQZ458858 FAV458712:FAV458858 FKR458712:FKR458858 FUN458712:FUN458858 GEJ458712:GEJ458858 GOF458712:GOF458858 GYB458712:GYB458858 HHX458712:HHX458858 HRT458712:HRT458858 IBP458712:IBP458858 ILL458712:ILL458858 IVH458712:IVH458858 JFD458712:JFD458858 JOZ458712:JOZ458858 JYV458712:JYV458858 KIR458712:KIR458858 KSN458712:KSN458858 LCJ458712:LCJ458858 LMF458712:LMF458858 LWB458712:LWB458858 MFX458712:MFX458858 MPT458712:MPT458858 MZP458712:MZP458858 NJL458712:NJL458858 NTH458712:NTH458858 ODD458712:ODD458858 OMZ458712:OMZ458858 OWV458712:OWV458858 PGR458712:PGR458858 PQN458712:PQN458858 QAJ458712:QAJ458858 QKF458712:QKF458858 QUB458712:QUB458858 RDX458712:RDX458858 RNT458712:RNT458858 RXP458712:RXP458858 SHL458712:SHL458858 SRH458712:SRH458858 TBD458712:TBD458858 TKZ458712:TKZ458858 TUV458712:TUV458858 UER458712:UER458858 UON458712:UON458858 UYJ458712:UYJ458858 VIF458712:VIF458858 VSB458712:VSB458858 WBX458712:WBX458858 WLT458712:WLT458858 WVP458712:WVP458858 H524250:H524396 JD524248:JD524394 SZ524248:SZ524394 ACV524248:ACV524394 AMR524248:AMR524394 AWN524248:AWN524394 BGJ524248:BGJ524394 BQF524248:BQF524394 CAB524248:CAB524394 CJX524248:CJX524394 CTT524248:CTT524394 DDP524248:DDP524394 DNL524248:DNL524394 DXH524248:DXH524394 EHD524248:EHD524394 EQZ524248:EQZ524394 FAV524248:FAV524394 FKR524248:FKR524394 FUN524248:FUN524394 GEJ524248:GEJ524394 GOF524248:GOF524394 GYB524248:GYB524394 HHX524248:HHX524394 HRT524248:HRT524394 IBP524248:IBP524394 ILL524248:ILL524394 IVH524248:IVH524394 JFD524248:JFD524394 JOZ524248:JOZ524394 JYV524248:JYV524394 KIR524248:KIR524394 KSN524248:KSN524394 LCJ524248:LCJ524394 LMF524248:LMF524394 LWB524248:LWB524394 MFX524248:MFX524394 MPT524248:MPT524394 MZP524248:MZP524394 NJL524248:NJL524394 NTH524248:NTH524394 ODD524248:ODD524394 OMZ524248:OMZ524394 OWV524248:OWV524394 PGR524248:PGR524394 PQN524248:PQN524394 QAJ524248:QAJ524394 QKF524248:QKF524394 QUB524248:QUB524394 RDX524248:RDX524394 RNT524248:RNT524394 RXP524248:RXP524394 SHL524248:SHL524394 SRH524248:SRH524394 TBD524248:TBD524394 TKZ524248:TKZ524394 TUV524248:TUV524394 UER524248:UER524394 UON524248:UON524394 UYJ524248:UYJ524394 VIF524248:VIF524394 VSB524248:VSB524394 WBX524248:WBX524394 WLT524248:WLT524394 WVP524248:WVP524394 H589786:H589932 JD589784:JD589930 SZ589784:SZ589930 ACV589784:ACV589930 AMR589784:AMR589930 AWN589784:AWN589930 BGJ589784:BGJ589930 BQF589784:BQF589930 CAB589784:CAB589930 CJX589784:CJX589930 CTT589784:CTT589930 DDP589784:DDP589930 DNL589784:DNL589930 DXH589784:DXH589930 EHD589784:EHD589930 EQZ589784:EQZ589930 FAV589784:FAV589930 FKR589784:FKR589930 FUN589784:FUN589930 GEJ589784:GEJ589930 GOF589784:GOF589930 GYB589784:GYB589930 HHX589784:HHX589930 HRT589784:HRT589930 IBP589784:IBP589930 ILL589784:ILL589930 IVH589784:IVH589930 JFD589784:JFD589930 JOZ589784:JOZ589930 JYV589784:JYV589930 KIR589784:KIR589930 KSN589784:KSN589930 LCJ589784:LCJ589930 LMF589784:LMF589930 LWB589784:LWB589930 MFX589784:MFX589930 MPT589784:MPT589930 MZP589784:MZP589930 NJL589784:NJL589930 NTH589784:NTH589930 ODD589784:ODD589930 OMZ589784:OMZ589930 OWV589784:OWV589930 PGR589784:PGR589930 PQN589784:PQN589930 QAJ589784:QAJ589930 QKF589784:QKF589930 QUB589784:QUB589930 RDX589784:RDX589930 RNT589784:RNT589930 RXP589784:RXP589930 SHL589784:SHL589930 SRH589784:SRH589930 TBD589784:TBD589930 TKZ589784:TKZ589930 TUV589784:TUV589930 UER589784:UER589930 UON589784:UON589930 UYJ589784:UYJ589930 VIF589784:VIF589930 VSB589784:VSB589930 WBX589784:WBX589930 WLT589784:WLT589930 WVP589784:WVP589930 H655322:H655468 JD655320:JD655466 SZ655320:SZ655466 ACV655320:ACV655466 AMR655320:AMR655466 AWN655320:AWN655466 BGJ655320:BGJ655466 BQF655320:BQF655466 CAB655320:CAB655466 CJX655320:CJX655466 CTT655320:CTT655466 DDP655320:DDP655466 DNL655320:DNL655466 DXH655320:DXH655466 EHD655320:EHD655466 EQZ655320:EQZ655466 FAV655320:FAV655466 FKR655320:FKR655466 FUN655320:FUN655466 GEJ655320:GEJ655466 GOF655320:GOF655466 GYB655320:GYB655466 HHX655320:HHX655466 HRT655320:HRT655466 IBP655320:IBP655466 ILL655320:ILL655466 IVH655320:IVH655466 JFD655320:JFD655466 JOZ655320:JOZ655466 JYV655320:JYV655466 KIR655320:KIR655466 KSN655320:KSN655466 LCJ655320:LCJ655466 LMF655320:LMF655466 LWB655320:LWB655466 MFX655320:MFX655466 MPT655320:MPT655466 MZP655320:MZP655466 NJL655320:NJL655466 NTH655320:NTH655466 ODD655320:ODD655466 OMZ655320:OMZ655466 OWV655320:OWV655466 PGR655320:PGR655466 PQN655320:PQN655466 QAJ655320:QAJ655466 QKF655320:QKF655466 QUB655320:QUB655466 RDX655320:RDX655466 RNT655320:RNT655466 RXP655320:RXP655466 SHL655320:SHL655466 SRH655320:SRH655466 TBD655320:TBD655466 TKZ655320:TKZ655466 TUV655320:TUV655466 UER655320:UER655466 UON655320:UON655466 UYJ655320:UYJ655466 VIF655320:VIF655466 VSB655320:VSB655466 WBX655320:WBX655466 WLT655320:WLT655466 WVP655320:WVP655466 H720858:H721004 JD720856:JD721002 SZ720856:SZ721002 ACV720856:ACV721002 AMR720856:AMR721002 AWN720856:AWN721002 BGJ720856:BGJ721002 BQF720856:BQF721002 CAB720856:CAB721002 CJX720856:CJX721002 CTT720856:CTT721002 DDP720856:DDP721002 DNL720856:DNL721002 DXH720856:DXH721002 EHD720856:EHD721002 EQZ720856:EQZ721002 FAV720856:FAV721002 FKR720856:FKR721002 FUN720856:FUN721002 GEJ720856:GEJ721002 GOF720856:GOF721002 GYB720856:GYB721002 HHX720856:HHX721002 HRT720856:HRT721002 IBP720856:IBP721002 ILL720856:ILL721002 IVH720856:IVH721002 JFD720856:JFD721002 JOZ720856:JOZ721002 JYV720856:JYV721002 KIR720856:KIR721002 KSN720856:KSN721002 LCJ720856:LCJ721002 LMF720856:LMF721002 LWB720856:LWB721002 MFX720856:MFX721002 MPT720856:MPT721002 MZP720856:MZP721002 NJL720856:NJL721002 NTH720856:NTH721002 ODD720856:ODD721002 OMZ720856:OMZ721002 OWV720856:OWV721002 PGR720856:PGR721002 PQN720856:PQN721002 QAJ720856:QAJ721002 QKF720856:QKF721002 QUB720856:QUB721002 RDX720856:RDX721002 RNT720856:RNT721002 RXP720856:RXP721002 SHL720856:SHL721002 SRH720856:SRH721002 TBD720856:TBD721002 TKZ720856:TKZ721002 TUV720856:TUV721002 UER720856:UER721002 UON720856:UON721002 UYJ720856:UYJ721002 VIF720856:VIF721002 VSB720856:VSB721002 WBX720856:WBX721002 WLT720856:WLT721002 WVP720856:WVP721002 H786394:H786540 JD786392:JD786538 SZ786392:SZ786538 ACV786392:ACV786538 AMR786392:AMR786538 AWN786392:AWN786538 BGJ786392:BGJ786538 BQF786392:BQF786538 CAB786392:CAB786538 CJX786392:CJX786538 CTT786392:CTT786538 DDP786392:DDP786538 DNL786392:DNL786538 DXH786392:DXH786538 EHD786392:EHD786538 EQZ786392:EQZ786538 FAV786392:FAV786538 FKR786392:FKR786538 FUN786392:FUN786538 GEJ786392:GEJ786538 GOF786392:GOF786538 GYB786392:GYB786538 HHX786392:HHX786538 HRT786392:HRT786538 IBP786392:IBP786538 ILL786392:ILL786538 IVH786392:IVH786538 JFD786392:JFD786538 JOZ786392:JOZ786538 JYV786392:JYV786538 KIR786392:KIR786538 KSN786392:KSN786538 LCJ786392:LCJ786538 LMF786392:LMF786538 LWB786392:LWB786538 MFX786392:MFX786538 MPT786392:MPT786538 MZP786392:MZP786538 NJL786392:NJL786538 NTH786392:NTH786538 ODD786392:ODD786538 OMZ786392:OMZ786538 OWV786392:OWV786538 PGR786392:PGR786538 PQN786392:PQN786538 QAJ786392:QAJ786538 QKF786392:QKF786538 QUB786392:QUB786538 RDX786392:RDX786538 RNT786392:RNT786538 RXP786392:RXP786538 SHL786392:SHL786538 SRH786392:SRH786538 TBD786392:TBD786538 TKZ786392:TKZ786538 TUV786392:TUV786538 UER786392:UER786538 UON786392:UON786538 UYJ786392:UYJ786538 VIF786392:VIF786538 VSB786392:VSB786538 WBX786392:WBX786538 WLT786392:WLT786538 WVP786392:WVP786538 H851930:H852076 JD851928:JD852074 SZ851928:SZ852074 ACV851928:ACV852074 AMR851928:AMR852074 AWN851928:AWN852074 BGJ851928:BGJ852074 BQF851928:BQF852074 CAB851928:CAB852074 CJX851928:CJX852074 CTT851928:CTT852074 DDP851928:DDP852074 DNL851928:DNL852074 DXH851928:DXH852074 EHD851928:EHD852074 EQZ851928:EQZ852074 FAV851928:FAV852074 FKR851928:FKR852074 FUN851928:FUN852074 GEJ851928:GEJ852074 GOF851928:GOF852074 GYB851928:GYB852074 HHX851928:HHX852074 HRT851928:HRT852074 IBP851928:IBP852074 ILL851928:ILL852074 IVH851928:IVH852074 JFD851928:JFD852074 JOZ851928:JOZ852074 JYV851928:JYV852074 KIR851928:KIR852074 KSN851928:KSN852074 LCJ851928:LCJ852074 LMF851928:LMF852074 LWB851928:LWB852074 MFX851928:MFX852074 MPT851928:MPT852074 MZP851928:MZP852074 NJL851928:NJL852074 NTH851928:NTH852074 ODD851928:ODD852074 OMZ851928:OMZ852074 OWV851928:OWV852074 PGR851928:PGR852074 PQN851928:PQN852074 QAJ851928:QAJ852074 QKF851928:QKF852074 QUB851928:QUB852074 RDX851928:RDX852074 RNT851928:RNT852074 RXP851928:RXP852074 SHL851928:SHL852074 SRH851928:SRH852074 TBD851928:TBD852074 TKZ851928:TKZ852074 TUV851928:TUV852074 UER851928:UER852074 UON851928:UON852074 UYJ851928:UYJ852074 VIF851928:VIF852074 VSB851928:VSB852074 WBX851928:WBX852074 WLT851928:WLT852074 WVP851928:WVP852074 H917466:H917612 JD917464:JD917610 SZ917464:SZ917610 ACV917464:ACV917610 AMR917464:AMR917610 AWN917464:AWN917610 BGJ917464:BGJ917610 BQF917464:BQF917610 CAB917464:CAB917610 CJX917464:CJX917610 CTT917464:CTT917610 DDP917464:DDP917610 DNL917464:DNL917610 DXH917464:DXH917610 EHD917464:EHD917610 EQZ917464:EQZ917610 FAV917464:FAV917610 FKR917464:FKR917610 FUN917464:FUN917610 GEJ917464:GEJ917610 GOF917464:GOF917610 GYB917464:GYB917610 HHX917464:HHX917610 HRT917464:HRT917610 IBP917464:IBP917610 ILL917464:ILL917610 IVH917464:IVH917610 JFD917464:JFD917610 JOZ917464:JOZ917610 JYV917464:JYV917610 KIR917464:KIR917610 KSN917464:KSN917610 LCJ917464:LCJ917610 LMF917464:LMF917610 LWB917464:LWB917610 MFX917464:MFX917610 MPT917464:MPT917610 MZP917464:MZP917610 NJL917464:NJL917610 NTH917464:NTH917610 ODD917464:ODD917610 OMZ917464:OMZ917610 OWV917464:OWV917610 PGR917464:PGR917610 PQN917464:PQN917610 QAJ917464:QAJ917610 QKF917464:QKF917610 QUB917464:QUB917610 RDX917464:RDX917610 RNT917464:RNT917610 RXP917464:RXP917610 SHL917464:SHL917610 SRH917464:SRH917610 TBD917464:TBD917610 TKZ917464:TKZ917610 TUV917464:TUV917610 UER917464:UER917610 UON917464:UON917610 UYJ917464:UYJ917610 VIF917464:VIF917610 VSB917464:VSB917610 WBX917464:WBX917610 WLT917464:WLT917610 WVP917464:WVP917610 H983002:H983148 JD983000:JD983146 SZ983000:SZ983146 ACV983000:ACV983146 AMR983000:AMR983146 AWN983000:AWN983146 BGJ983000:BGJ983146 BQF983000:BQF983146 CAB983000:CAB983146 CJX983000:CJX983146 CTT983000:CTT983146 DDP983000:DDP983146 DNL983000:DNL983146 DXH983000:DXH983146 EHD983000:EHD983146 EQZ983000:EQZ983146 FAV983000:FAV983146 FKR983000:FKR983146 FUN983000:FUN983146 GEJ983000:GEJ983146 GOF983000:GOF983146 GYB983000:GYB983146 HHX983000:HHX983146 HRT983000:HRT983146 IBP983000:IBP983146 ILL983000:ILL983146 IVH983000:IVH983146 JFD983000:JFD983146 JOZ983000:JOZ983146 JYV983000:JYV983146 KIR983000:KIR983146 KSN983000:KSN983146 LCJ983000:LCJ983146 LMF983000:LMF983146 LWB983000:LWB983146 MFX983000:MFX983146 MPT983000:MPT983146 MZP983000:MZP983146 NJL983000:NJL983146 NTH983000:NTH983146 ODD983000:ODD983146 OMZ983000:OMZ983146 OWV983000:OWV983146 PGR983000:PGR983146 PQN983000:PQN983146 QAJ983000:QAJ983146 QKF983000:QKF983146 QUB983000:QUB983146 RDX983000:RDX983146 RNT983000:RNT983146 RXP983000:RXP983146 SHL983000:SHL983146 SRH983000:SRH983146 TBD983000:TBD983146 TKZ983000:TKZ983146 TUV983000:TUV983146 UER983000:UER983146 UON983000:UON983146 UYJ983000:UYJ983146 VIF983000:VIF983146 VSB983000:VSB983146 WBX983000:WBX983146 WLT983000:WLT983146 WVP983000:WVP983146 JD18:JD118 SZ18:SZ118 ACV18:ACV118 AMR18:AMR118 AWN18:AWN118 BGJ18:BGJ118 BQF18:BQF118 CAB18:CAB118 CJX18:CJX118 CTT18:CTT118 DDP18:DDP118 DNL18:DNL118 DXH18:DXH118 EHD18:EHD118 EQZ18:EQZ118 FAV18:FAV118 FKR18:FKR118 FUN18:FUN118 GEJ18:GEJ118 GOF18:GOF118 GYB18:GYB118 HHX18:HHX118 HRT18:HRT118 IBP18:IBP118 ILL18:ILL118 IVH18:IVH118 JFD18:JFD118 JOZ18:JOZ118 JYV18:JYV118 KIR18:KIR118 KSN18:KSN118 LCJ18:LCJ118 LMF18:LMF118 LWB18:LWB118 MFX18:MFX118 MPT18:MPT118 MZP18:MZP118 NJL18:NJL118 NTH18:NTH118 ODD18:ODD118 OMZ18:OMZ118 OWV18:OWV118 PGR18:PGR118 PQN18:PQN118 QAJ18:QAJ118 QKF18:QKF118 QUB18:QUB118 RDX18:RDX118 RNT18:RNT118 RXP18:RXP118 SHL18:SHL118 SRH18:SRH118 TBD18:TBD118 TKZ18:TKZ118 TUV18:TUV118 UER18:UER118 UON18:UON118 UYJ18:UYJ118 VIF18:VIF118 VSB18:VSB118 WBX18:WBX118 WLT18:WLT118 WVP18:WVP118 H18:H118" xr:uid="{00000000-0002-0000-0000-000003000000}">
      <formula1>fuenteRecursos</formula1>
    </dataValidation>
    <dataValidation type="list" allowBlank="1" showInputMessage="1" showErrorMessage="1" sqref="K65498:K65644 JG65496:JG65642 TC65496:TC65642 ACY65496:ACY65642 AMU65496:AMU65642 AWQ65496:AWQ65642 BGM65496:BGM65642 BQI65496:BQI65642 CAE65496:CAE65642 CKA65496:CKA65642 CTW65496:CTW65642 DDS65496:DDS65642 DNO65496:DNO65642 DXK65496:DXK65642 EHG65496:EHG65642 ERC65496:ERC65642 FAY65496:FAY65642 FKU65496:FKU65642 FUQ65496:FUQ65642 GEM65496:GEM65642 GOI65496:GOI65642 GYE65496:GYE65642 HIA65496:HIA65642 HRW65496:HRW65642 IBS65496:IBS65642 ILO65496:ILO65642 IVK65496:IVK65642 JFG65496:JFG65642 JPC65496:JPC65642 JYY65496:JYY65642 KIU65496:KIU65642 KSQ65496:KSQ65642 LCM65496:LCM65642 LMI65496:LMI65642 LWE65496:LWE65642 MGA65496:MGA65642 MPW65496:MPW65642 MZS65496:MZS65642 NJO65496:NJO65642 NTK65496:NTK65642 ODG65496:ODG65642 ONC65496:ONC65642 OWY65496:OWY65642 PGU65496:PGU65642 PQQ65496:PQQ65642 QAM65496:QAM65642 QKI65496:QKI65642 QUE65496:QUE65642 REA65496:REA65642 RNW65496:RNW65642 RXS65496:RXS65642 SHO65496:SHO65642 SRK65496:SRK65642 TBG65496:TBG65642 TLC65496:TLC65642 TUY65496:TUY65642 UEU65496:UEU65642 UOQ65496:UOQ65642 UYM65496:UYM65642 VII65496:VII65642 VSE65496:VSE65642 WCA65496:WCA65642 WLW65496:WLW65642 WVS65496:WVS65642 K131034:K131180 JG131032:JG131178 TC131032:TC131178 ACY131032:ACY131178 AMU131032:AMU131178 AWQ131032:AWQ131178 BGM131032:BGM131178 BQI131032:BQI131178 CAE131032:CAE131178 CKA131032:CKA131178 CTW131032:CTW131178 DDS131032:DDS131178 DNO131032:DNO131178 DXK131032:DXK131178 EHG131032:EHG131178 ERC131032:ERC131178 FAY131032:FAY131178 FKU131032:FKU131178 FUQ131032:FUQ131178 GEM131032:GEM131178 GOI131032:GOI131178 GYE131032:GYE131178 HIA131032:HIA131178 HRW131032:HRW131178 IBS131032:IBS131178 ILO131032:ILO131178 IVK131032:IVK131178 JFG131032:JFG131178 JPC131032:JPC131178 JYY131032:JYY131178 KIU131032:KIU131178 KSQ131032:KSQ131178 LCM131032:LCM131178 LMI131032:LMI131178 LWE131032:LWE131178 MGA131032:MGA131178 MPW131032:MPW131178 MZS131032:MZS131178 NJO131032:NJO131178 NTK131032:NTK131178 ODG131032:ODG131178 ONC131032:ONC131178 OWY131032:OWY131178 PGU131032:PGU131178 PQQ131032:PQQ131178 QAM131032:QAM131178 QKI131032:QKI131178 QUE131032:QUE131178 REA131032:REA131178 RNW131032:RNW131178 RXS131032:RXS131178 SHO131032:SHO131178 SRK131032:SRK131178 TBG131032:TBG131178 TLC131032:TLC131178 TUY131032:TUY131178 UEU131032:UEU131178 UOQ131032:UOQ131178 UYM131032:UYM131178 VII131032:VII131178 VSE131032:VSE131178 WCA131032:WCA131178 WLW131032:WLW131178 WVS131032:WVS131178 K196570:K196716 JG196568:JG196714 TC196568:TC196714 ACY196568:ACY196714 AMU196568:AMU196714 AWQ196568:AWQ196714 BGM196568:BGM196714 BQI196568:BQI196714 CAE196568:CAE196714 CKA196568:CKA196714 CTW196568:CTW196714 DDS196568:DDS196714 DNO196568:DNO196714 DXK196568:DXK196714 EHG196568:EHG196714 ERC196568:ERC196714 FAY196568:FAY196714 FKU196568:FKU196714 FUQ196568:FUQ196714 GEM196568:GEM196714 GOI196568:GOI196714 GYE196568:GYE196714 HIA196568:HIA196714 HRW196568:HRW196714 IBS196568:IBS196714 ILO196568:ILO196714 IVK196568:IVK196714 JFG196568:JFG196714 JPC196568:JPC196714 JYY196568:JYY196714 KIU196568:KIU196714 KSQ196568:KSQ196714 LCM196568:LCM196714 LMI196568:LMI196714 LWE196568:LWE196714 MGA196568:MGA196714 MPW196568:MPW196714 MZS196568:MZS196714 NJO196568:NJO196714 NTK196568:NTK196714 ODG196568:ODG196714 ONC196568:ONC196714 OWY196568:OWY196714 PGU196568:PGU196714 PQQ196568:PQQ196714 QAM196568:QAM196714 QKI196568:QKI196714 QUE196568:QUE196714 REA196568:REA196714 RNW196568:RNW196714 RXS196568:RXS196714 SHO196568:SHO196714 SRK196568:SRK196714 TBG196568:TBG196714 TLC196568:TLC196714 TUY196568:TUY196714 UEU196568:UEU196714 UOQ196568:UOQ196714 UYM196568:UYM196714 VII196568:VII196714 VSE196568:VSE196714 WCA196568:WCA196714 WLW196568:WLW196714 WVS196568:WVS196714 K262106:K262252 JG262104:JG262250 TC262104:TC262250 ACY262104:ACY262250 AMU262104:AMU262250 AWQ262104:AWQ262250 BGM262104:BGM262250 BQI262104:BQI262250 CAE262104:CAE262250 CKA262104:CKA262250 CTW262104:CTW262250 DDS262104:DDS262250 DNO262104:DNO262250 DXK262104:DXK262250 EHG262104:EHG262250 ERC262104:ERC262250 FAY262104:FAY262250 FKU262104:FKU262250 FUQ262104:FUQ262250 GEM262104:GEM262250 GOI262104:GOI262250 GYE262104:GYE262250 HIA262104:HIA262250 HRW262104:HRW262250 IBS262104:IBS262250 ILO262104:ILO262250 IVK262104:IVK262250 JFG262104:JFG262250 JPC262104:JPC262250 JYY262104:JYY262250 KIU262104:KIU262250 KSQ262104:KSQ262250 LCM262104:LCM262250 LMI262104:LMI262250 LWE262104:LWE262250 MGA262104:MGA262250 MPW262104:MPW262250 MZS262104:MZS262250 NJO262104:NJO262250 NTK262104:NTK262250 ODG262104:ODG262250 ONC262104:ONC262250 OWY262104:OWY262250 PGU262104:PGU262250 PQQ262104:PQQ262250 QAM262104:QAM262250 QKI262104:QKI262250 QUE262104:QUE262250 REA262104:REA262250 RNW262104:RNW262250 RXS262104:RXS262250 SHO262104:SHO262250 SRK262104:SRK262250 TBG262104:TBG262250 TLC262104:TLC262250 TUY262104:TUY262250 UEU262104:UEU262250 UOQ262104:UOQ262250 UYM262104:UYM262250 VII262104:VII262250 VSE262104:VSE262250 WCA262104:WCA262250 WLW262104:WLW262250 WVS262104:WVS262250 K327642:K327788 JG327640:JG327786 TC327640:TC327786 ACY327640:ACY327786 AMU327640:AMU327786 AWQ327640:AWQ327786 BGM327640:BGM327786 BQI327640:BQI327786 CAE327640:CAE327786 CKA327640:CKA327786 CTW327640:CTW327786 DDS327640:DDS327786 DNO327640:DNO327786 DXK327640:DXK327786 EHG327640:EHG327786 ERC327640:ERC327786 FAY327640:FAY327786 FKU327640:FKU327786 FUQ327640:FUQ327786 GEM327640:GEM327786 GOI327640:GOI327786 GYE327640:GYE327786 HIA327640:HIA327786 HRW327640:HRW327786 IBS327640:IBS327786 ILO327640:ILO327786 IVK327640:IVK327786 JFG327640:JFG327786 JPC327640:JPC327786 JYY327640:JYY327786 KIU327640:KIU327786 KSQ327640:KSQ327786 LCM327640:LCM327786 LMI327640:LMI327786 LWE327640:LWE327786 MGA327640:MGA327786 MPW327640:MPW327786 MZS327640:MZS327786 NJO327640:NJO327786 NTK327640:NTK327786 ODG327640:ODG327786 ONC327640:ONC327786 OWY327640:OWY327786 PGU327640:PGU327786 PQQ327640:PQQ327786 QAM327640:QAM327786 QKI327640:QKI327786 QUE327640:QUE327786 REA327640:REA327786 RNW327640:RNW327786 RXS327640:RXS327786 SHO327640:SHO327786 SRK327640:SRK327786 TBG327640:TBG327786 TLC327640:TLC327786 TUY327640:TUY327786 UEU327640:UEU327786 UOQ327640:UOQ327786 UYM327640:UYM327786 VII327640:VII327786 VSE327640:VSE327786 WCA327640:WCA327786 WLW327640:WLW327786 WVS327640:WVS327786 K393178:K393324 JG393176:JG393322 TC393176:TC393322 ACY393176:ACY393322 AMU393176:AMU393322 AWQ393176:AWQ393322 BGM393176:BGM393322 BQI393176:BQI393322 CAE393176:CAE393322 CKA393176:CKA393322 CTW393176:CTW393322 DDS393176:DDS393322 DNO393176:DNO393322 DXK393176:DXK393322 EHG393176:EHG393322 ERC393176:ERC393322 FAY393176:FAY393322 FKU393176:FKU393322 FUQ393176:FUQ393322 GEM393176:GEM393322 GOI393176:GOI393322 GYE393176:GYE393322 HIA393176:HIA393322 HRW393176:HRW393322 IBS393176:IBS393322 ILO393176:ILO393322 IVK393176:IVK393322 JFG393176:JFG393322 JPC393176:JPC393322 JYY393176:JYY393322 KIU393176:KIU393322 KSQ393176:KSQ393322 LCM393176:LCM393322 LMI393176:LMI393322 LWE393176:LWE393322 MGA393176:MGA393322 MPW393176:MPW393322 MZS393176:MZS393322 NJO393176:NJO393322 NTK393176:NTK393322 ODG393176:ODG393322 ONC393176:ONC393322 OWY393176:OWY393322 PGU393176:PGU393322 PQQ393176:PQQ393322 QAM393176:QAM393322 QKI393176:QKI393322 QUE393176:QUE393322 REA393176:REA393322 RNW393176:RNW393322 RXS393176:RXS393322 SHO393176:SHO393322 SRK393176:SRK393322 TBG393176:TBG393322 TLC393176:TLC393322 TUY393176:TUY393322 UEU393176:UEU393322 UOQ393176:UOQ393322 UYM393176:UYM393322 VII393176:VII393322 VSE393176:VSE393322 WCA393176:WCA393322 WLW393176:WLW393322 WVS393176:WVS393322 K458714:K458860 JG458712:JG458858 TC458712:TC458858 ACY458712:ACY458858 AMU458712:AMU458858 AWQ458712:AWQ458858 BGM458712:BGM458858 BQI458712:BQI458858 CAE458712:CAE458858 CKA458712:CKA458858 CTW458712:CTW458858 DDS458712:DDS458858 DNO458712:DNO458858 DXK458712:DXK458858 EHG458712:EHG458858 ERC458712:ERC458858 FAY458712:FAY458858 FKU458712:FKU458858 FUQ458712:FUQ458858 GEM458712:GEM458858 GOI458712:GOI458858 GYE458712:GYE458858 HIA458712:HIA458858 HRW458712:HRW458858 IBS458712:IBS458858 ILO458712:ILO458858 IVK458712:IVK458858 JFG458712:JFG458858 JPC458712:JPC458858 JYY458712:JYY458858 KIU458712:KIU458858 KSQ458712:KSQ458858 LCM458712:LCM458858 LMI458712:LMI458858 LWE458712:LWE458858 MGA458712:MGA458858 MPW458712:MPW458858 MZS458712:MZS458858 NJO458712:NJO458858 NTK458712:NTK458858 ODG458712:ODG458858 ONC458712:ONC458858 OWY458712:OWY458858 PGU458712:PGU458858 PQQ458712:PQQ458858 QAM458712:QAM458858 QKI458712:QKI458858 QUE458712:QUE458858 REA458712:REA458858 RNW458712:RNW458858 RXS458712:RXS458858 SHO458712:SHO458858 SRK458712:SRK458858 TBG458712:TBG458858 TLC458712:TLC458858 TUY458712:TUY458858 UEU458712:UEU458858 UOQ458712:UOQ458858 UYM458712:UYM458858 VII458712:VII458858 VSE458712:VSE458858 WCA458712:WCA458858 WLW458712:WLW458858 WVS458712:WVS458858 K524250:K524396 JG524248:JG524394 TC524248:TC524394 ACY524248:ACY524394 AMU524248:AMU524394 AWQ524248:AWQ524394 BGM524248:BGM524394 BQI524248:BQI524394 CAE524248:CAE524394 CKA524248:CKA524394 CTW524248:CTW524394 DDS524248:DDS524394 DNO524248:DNO524394 DXK524248:DXK524394 EHG524248:EHG524394 ERC524248:ERC524394 FAY524248:FAY524394 FKU524248:FKU524394 FUQ524248:FUQ524394 GEM524248:GEM524394 GOI524248:GOI524394 GYE524248:GYE524394 HIA524248:HIA524394 HRW524248:HRW524394 IBS524248:IBS524394 ILO524248:ILO524394 IVK524248:IVK524394 JFG524248:JFG524394 JPC524248:JPC524394 JYY524248:JYY524394 KIU524248:KIU524394 KSQ524248:KSQ524394 LCM524248:LCM524394 LMI524248:LMI524394 LWE524248:LWE524394 MGA524248:MGA524394 MPW524248:MPW524394 MZS524248:MZS524394 NJO524248:NJO524394 NTK524248:NTK524394 ODG524248:ODG524394 ONC524248:ONC524394 OWY524248:OWY524394 PGU524248:PGU524394 PQQ524248:PQQ524394 QAM524248:QAM524394 QKI524248:QKI524394 QUE524248:QUE524394 REA524248:REA524394 RNW524248:RNW524394 RXS524248:RXS524394 SHO524248:SHO524394 SRK524248:SRK524394 TBG524248:TBG524394 TLC524248:TLC524394 TUY524248:TUY524394 UEU524248:UEU524394 UOQ524248:UOQ524394 UYM524248:UYM524394 VII524248:VII524394 VSE524248:VSE524394 WCA524248:WCA524394 WLW524248:WLW524394 WVS524248:WVS524394 K589786:K589932 JG589784:JG589930 TC589784:TC589930 ACY589784:ACY589930 AMU589784:AMU589930 AWQ589784:AWQ589930 BGM589784:BGM589930 BQI589784:BQI589930 CAE589784:CAE589930 CKA589784:CKA589930 CTW589784:CTW589930 DDS589784:DDS589930 DNO589784:DNO589930 DXK589784:DXK589930 EHG589784:EHG589930 ERC589784:ERC589930 FAY589784:FAY589930 FKU589784:FKU589930 FUQ589784:FUQ589930 GEM589784:GEM589930 GOI589784:GOI589930 GYE589784:GYE589930 HIA589784:HIA589930 HRW589784:HRW589930 IBS589784:IBS589930 ILO589784:ILO589930 IVK589784:IVK589930 JFG589784:JFG589930 JPC589784:JPC589930 JYY589784:JYY589930 KIU589784:KIU589930 KSQ589784:KSQ589930 LCM589784:LCM589930 LMI589784:LMI589930 LWE589784:LWE589930 MGA589784:MGA589930 MPW589784:MPW589930 MZS589784:MZS589930 NJO589784:NJO589930 NTK589784:NTK589930 ODG589784:ODG589930 ONC589784:ONC589930 OWY589784:OWY589930 PGU589784:PGU589930 PQQ589784:PQQ589930 QAM589784:QAM589930 QKI589784:QKI589930 QUE589784:QUE589930 REA589784:REA589930 RNW589784:RNW589930 RXS589784:RXS589930 SHO589784:SHO589930 SRK589784:SRK589930 TBG589784:TBG589930 TLC589784:TLC589930 TUY589784:TUY589930 UEU589784:UEU589930 UOQ589784:UOQ589930 UYM589784:UYM589930 VII589784:VII589930 VSE589784:VSE589930 WCA589784:WCA589930 WLW589784:WLW589930 WVS589784:WVS589930 K655322:K655468 JG655320:JG655466 TC655320:TC655466 ACY655320:ACY655466 AMU655320:AMU655466 AWQ655320:AWQ655466 BGM655320:BGM655466 BQI655320:BQI655466 CAE655320:CAE655466 CKA655320:CKA655466 CTW655320:CTW655466 DDS655320:DDS655466 DNO655320:DNO655466 DXK655320:DXK655466 EHG655320:EHG655466 ERC655320:ERC655466 FAY655320:FAY655466 FKU655320:FKU655466 FUQ655320:FUQ655466 GEM655320:GEM655466 GOI655320:GOI655466 GYE655320:GYE655466 HIA655320:HIA655466 HRW655320:HRW655466 IBS655320:IBS655466 ILO655320:ILO655466 IVK655320:IVK655466 JFG655320:JFG655466 JPC655320:JPC655466 JYY655320:JYY655466 KIU655320:KIU655466 KSQ655320:KSQ655466 LCM655320:LCM655466 LMI655320:LMI655466 LWE655320:LWE655466 MGA655320:MGA655466 MPW655320:MPW655466 MZS655320:MZS655466 NJO655320:NJO655466 NTK655320:NTK655466 ODG655320:ODG655466 ONC655320:ONC655466 OWY655320:OWY655466 PGU655320:PGU655466 PQQ655320:PQQ655466 QAM655320:QAM655466 QKI655320:QKI655466 QUE655320:QUE655466 REA655320:REA655466 RNW655320:RNW655466 RXS655320:RXS655466 SHO655320:SHO655466 SRK655320:SRK655466 TBG655320:TBG655466 TLC655320:TLC655466 TUY655320:TUY655466 UEU655320:UEU655466 UOQ655320:UOQ655466 UYM655320:UYM655466 VII655320:VII655466 VSE655320:VSE655466 WCA655320:WCA655466 WLW655320:WLW655466 WVS655320:WVS655466 K720858:K721004 JG720856:JG721002 TC720856:TC721002 ACY720856:ACY721002 AMU720856:AMU721002 AWQ720856:AWQ721002 BGM720856:BGM721002 BQI720856:BQI721002 CAE720856:CAE721002 CKA720856:CKA721002 CTW720856:CTW721002 DDS720856:DDS721002 DNO720856:DNO721002 DXK720856:DXK721002 EHG720856:EHG721002 ERC720856:ERC721002 FAY720856:FAY721002 FKU720856:FKU721002 FUQ720856:FUQ721002 GEM720856:GEM721002 GOI720856:GOI721002 GYE720856:GYE721002 HIA720856:HIA721002 HRW720856:HRW721002 IBS720856:IBS721002 ILO720856:ILO721002 IVK720856:IVK721002 JFG720856:JFG721002 JPC720856:JPC721002 JYY720856:JYY721002 KIU720856:KIU721002 KSQ720856:KSQ721002 LCM720856:LCM721002 LMI720856:LMI721002 LWE720856:LWE721002 MGA720856:MGA721002 MPW720856:MPW721002 MZS720856:MZS721002 NJO720856:NJO721002 NTK720856:NTK721002 ODG720856:ODG721002 ONC720856:ONC721002 OWY720856:OWY721002 PGU720856:PGU721002 PQQ720856:PQQ721002 QAM720856:QAM721002 QKI720856:QKI721002 QUE720856:QUE721002 REA720856:REA721002 RNW720856:RNW721002 RXS720856:RXS721002 SHO720856:SHO721002 SRK720856:SRK721002 TBG720856:TBG721002 TLC720856:TLC721002 TUY720856:TUY721002 UEU720856:UEU721002 UOQ720856:UOQ721002 UYM720856:UYM721002 VII720856:VII721002 VSE720856:VSE721002 WCA720856:WCA721002 WLW720856:WLW721002 WVS720856:WVS721002 K786394:K786540 JG786392:JG786538 TC786392:TC786538 ACY786392:ACY786538 AMU786392:AMU786538 AWQ786392:AWQ786538 BGM786392:BGM786538 BQI786392:BQI786538 CAE786392:CAE786538 CKA786392:CKA786538 CTW786392:CTW786538 DDS786392:DDS786538 DNO786392:DNO786538 DXK786392:DXK786538 EHG786392:EHG786538 ERC786392:ERC786538 FAY786392:FAY786538 FKU786392:FKU786538 FUQ786392:FUQ786538 GEM786392:GEM786538 GOI786392:GOI786538 GYE786392:GYE786538 HIA786392:HIA786538 HRW786392:HRW786538 IBS786392:IBS786538 ILO786392:ILO786538 IVK786392:IVK786538 JFG786392:JFG786538 JPC786392:JPC786538 JYY786392:JYY786538 KIU786392:KIU786538 KSQ786392:KSQ786538 LCM786392:LCM786538 LMI786392:LMI786538 LWE786392:LWE786538 MGA786392:MGA786538 MPW786392:MPW786538 MZS786392:MZS786538 NJO786392:NJO786538 NTK786392:NTK786538 ODG786392:ODG786538 ONC786392:ONC786538 OWY786392:OWY786538 PGU786392:PGU786538 PQQ786392:PQQ786538 QAM786392:QAM786538 QKI786392:QKI786538 QUE786392:QUE786538 REA786392:REA786538 RNW786392:RNW786538 RXS786392:RXS786538 SHO786392:SHO786538 SRK786392:SRK786538 TBG786392:TBG786538 TLC786392:TLC786538 TUY786392:TUY786538 UEU786392:UEU786538 UOQ786392:UOQ786538 UYM786392:UYM786538 VII786392:VII786538 VSE786392:VSE786538 WCA786392:WCA786538 WLW786392:WLW786538 WVS786392:WVS786538 K851930:K852076 JG851928:JG852074 TC851928:TC852074 ACY851928:ACY852074 AMU851928:AMU852074 AWQ851928:AWQ852074 BGM851928:BGM852074 BQI851928:BQI852074 CAE851928:CAE852074 CKA851928:CKA852074 CTW851928:CTW852074 DDS851928:DDS852074 DNO851928:DNO852074 DXK851928:DXK852074 EHG851928:EHG852074 ERC851928:ERC852074 FAY851928:FAY852074 FKU851928:FKU852074 FUQ851928:FUQ852074 GEM851928:GEM852074 GOI851928:GOI852074 GYE851928:GYE852074 HIA851928:HIA852074 HRW851928:HRW852074 IBS851928:IBS852074 ILO851928:ILO852074 IVK851928:IVK852074 JFG851928:JFG852074 JPC851928:JPC852074 JYY851928:JYY852074 KIU851928:KIU852074 KSQ851928:KSQ852074 LCM851928:LCM852074 LMI851928:LMI852074 LWE851928:LWE852074 MGA851928:MGA852074 MPW851928:MPW852074 MZS851928:MZS852074 NJO851928:NJO852074 NTK851928:NTK852074 ODG851928:ODG852074 ONC851928:ONC852074 OWY851928:OWY852074 PGU851928:PGU852074 PQQ851928:PQQ852074 QAM851928:QAM852074 QKI851928:QKI852074 QUE851928:QUE852074 REA851928:REA852074 RNW851928:RNW852074 RXS851928:RXS852074 SHO851928:SHO852074 SRK851928:SRK852074 TBG851928:TBG852074 TLC851928:TLC852074 TUY851928:TUY852074 UEU851928:UEU852074 UOQ851928:UOQ852074 UYM851928:UYM852074 VII851928:VII852074 VSE851928:VSE852074 WCA851928:WCA852074 WLW851928:WLW852074 WVS851928:WVS852074 K917466:K917612 JG917464:JG917610 TC917464:TC917610 ACY917464:ACY917610 AMU917464:AMU917610 AWQ917464:AWQ917610 BGM917464:BGM917610 BQI917464:BQI917610 CAE917464:CAE917610 CKA917464:CKA917610 CTW917464:CTW917610 DDS917464:DDS917610 DNO917464:DNO917610 DXK917464:DXK917610 EHG917464:EHG917610 ERC917464:ERC917610 FAY917464:FAY917610 FKU917464:FKU917610 FUQ917464:FUQ917610 GEM917464:GEM917610 GOI917464:GOI917610 GYE917464:GYE917610 HIA917464:HIA917610 HRW917464:HRW917610 IBS917464:IBS917610 ILO917464:ILO917610 IVK917464:IVK917610 JFG917464:JFG917610 JPC917464:JPC917610 JYY917464:JYY917610 KIU917464:KIU917610 KSQ917464:KSQ917610 LCM917464:LCM917610 LMI917464:LMI917610 LWE917464:LWE917610 MGA917464:MGA917610 MPW917464:MPW917610 MZS917464:MZS917610 NJO917464:NJO917610 NTK917464:NTK917610 ODG917464:ODG917610 ONC917464:ONC917610 OWY917464:OWY917610 PGU917464:PGU917610 PQQ917464:PQQ917610 QAM917464:QAM917610 QKI917464:QKI917610 QUE917464:QUE917610 REA917464:REA917610 RNW917464:RNW917610 RXS917464:RXS917610 SHO917464:SHO917610 SRK917464:SRK917610 TBG917464:TBG917610 TLC917464:TLC917610 TUY917464:TUY917610 UEU917464:UEU917610 UOQ917464:UOQ917610 UYM917464:UYM917610 VII917464:VII917610 VSE917464:VSE917610 WCA917464:WCA917610 WLW917464:WLW917610 WVS917464:WVS917610 K983002:K983148 JG983000:JG983146 TC983000:TC983146 ACY983000:ACY983146 AMU983000:AMU983146 AWQ983000:AWQ983146 BGM983000:BGM983146 BQI983000:BQI983146 CAE983000:CAE983146 CKA983000:CKA983146 CTW983000:CTW983146 DDS983000:DDS983146 DNO983000:DNO983146 DXK983000:DXK983146 EHG983000:EHG983146 ERC983000:ERC983146 FAY983000:FAY983146 FKU983000:FKU983146 FUQ983000:FUQ983146 GEM983000:GEM983146 GOI983000:GOI983146 GYE983000:GYE983146 HIA983000:HIA983146 HRW983000:HRW983146 IBS983000:IBS983146 ILO983000:ILO983146 IVK983000:IVK983146 JFG983000:JFG983146 JPC983000:JPC983146 JYY983000:JYY983146 KIU983000:KIU983146 KSQ983000:KSQ983146 LCM983000:LCM983146 LMI983000:LMI983146 LWE983000:LWE983146 MGA983000:MGA983146 MPW983000:MPW983146 MZS983000:MZS983146 NJO983000:NJO983146 NTK983000:NTK983146 ODG983000:ODG983146 ONC983000:ONC983146 OWY983000:OWY983146 PGU983000:PGU983146 PQQ983000:PQQ983146 QAM983000:QAM983146 QKI983000:QKI983146 QUE983000:QUE983146 REA983000:REA983146 RNW983000:RNW983146 RXS983000:RXS983146 SHO983000:SHO983146 SRK983000:SRK983146 TBG983000:TBG983146 TLC983000:TLC983146 TUY983000:TUY983146 UEU983000:UEU983146 UOQ983000:UOQ983146 UYM983000:UYM983146 VII983000:VII983146 VSE983000:VSE983146 WCA983000:WCA983146 WLW983000:WLW983146 WVS983000:WVS983146 K18:K118 TC18:TC118 ACY18:ACY118 AMU18:AMU118 AWQ18:AWQ118 BGM18:BGM118 BQI18:BQI118 CAE18:CAE118 CKA18:CKA118 CTW18:CTW118 DDS18:DDS118 DNO18:DNO118 DXK18:DXK118 EHG18:EHG118 ERC18:ERC118 FAY18:FAY118 FKU18:FKU118 FUQ18:FUQ118 GEM18:GEM118 GOI18:GOI118 GYE18:GYE118 HIA18:HIA118 HRW18:HRW118 IBS18:IBS118 ILO18:ILO118 IVK18:IVK118 JFG18:JFG118 JPC18:JPC118 JYY18:JYY118 KIU18:KIU118 KSQ18:KSQ118 LCM18:LCM118 LMI18:LMI118 LWE18:LWE118 MGA18:MGA118 MPW18:MPW118 MZS18:MZS118 NJO18:NJO118 NTK18:NTK118 ODG18:ODG118 ONC18:ONC118 OWY18:OWY118 PGU18:PGU118 PQQ18:PQQ118 QAM18:QAM118 QKI18:QKI118 QUE18:QUE118 REA18:REA118 RNW18:RNW118 RXS18:RXS118 SHO18:SHO118 SRK18:SRK118 TBG18:TBG118 TLC18:TLC118 TUY18:TUY118 UEU18:UEU118 UOQ18:UOQ118 UYM18:UYM118 VII18:VII118 VSE18:VSE118 WCA18:WCA118 WLW18:WLW118 WVS18:WVS118 JG18:JG118" xr:uid="{00000000-0002-0000-0000-000002000000}">
      <formula1>vf</formula1>
    </dataValidation>
    <dataValidation type="list" allowBlank="1" showInputMessage="1" showErrorMessage="1" sqref="L65498:L65644 JH65496:JH65642 TD65496:TD65642 ACZ65496:ACZ65642 AMV65496:AMV65642 AWR65496:AWR65642 BGN65496:BGN65642 BQJ65496:BQJ65642 CAF65496:CAF65642 CKB65496:CKB65642 CTX65496:CTX65642 DDT65496:DDT65642 DNP65496:DNP65642 DXL65496:DXL65642 EHH65496:EHH65642 ERD65496:ERD65642 FAZ65496:FAZ65642 FKV65496:FKV65642 FUR65496:FUR65642 GEN65496:GEN65642 GOJ65496:GOJ65642 GYF65496:GYF65642 HIB65496:HIB65642 HRX65496:HRX65642 IBT65496:IBT65642 ILP65496:ILP65642 IVL65496:IVL65642 JFH65496:JFH65642 JPD65496:JPD65642 JYZ65496:JYZ65642 KIV65496:KIV65642 KSR65496:KSR65642 LCN65496:LCN65642 LMJ65496:LMJ65642 LWF65496:LWF65642 MGB65496:MGB65642 MPX65496:MPX65642 MZT65496:MZT65642 NJP65496:NJP65642 NTL65496:NTL65642 ODH65496:ODH65642 OND65496:OND65642 OWZ65496:OWZ65642 PGV65496:PGV65642 PQR65496:PQR65642 QAN65496:QAN65642 QKJ65496:QKJ65642 QUF65496:QUF65642 REB65496:REB65642 RNX65496:RNX65642 RXT65496:RXT65642 SHP65496:SHP65642 SRL65496:SRL65642 TBH65496:TBH65642 TLD65496:TLD65642 TUZ65496:TUZ65642 UEV65496:UEV65642 UOR65496:UOR65642 UYN65496:UYN65642 VIJ65496:VIJ65642 VSF65496:VSF65642 WCB65496:WCB65642 WLX65496:WLX65642 WVT65496:WVT65642 L131034:L131180 JH131032:JH131178 TD131032:TD131178 ACZ131032:ACZ131178 AMV131032:AMV131178 AWR131032:AWR131178 BGN131032:BGN131178 BQJ131032:BQJ131178 CAF131032:CAF131178 CKB131032:CKB131178 CTX131032:CTX131178 DDT131032:DDT131178 DNP131032:DNP131178 DXL131032:DXL131178 EHH131032:EHH131178 ERD131032:ERD131178 FAZ131032:FAZ131178 FKV131032:FKV131178 FUR131032:FUR131178 GEN131032:GEN131178 GOJ131032:GOJ131178 GYF131032:GYF131178 HIB131032:HIB131178 HRX131032:HRX131178 IBT131032:IBT131178 ILP131032:ILP131178 IVL131032:IVL131178 JFH131032:JFH131178 JPD131032:JPD131178 JYZ131032:JYZ131178 KIV131032:KIV131178 KSR131032:KSR131178 LCN131032:LCN131178 LMJ131032:LMJ131178 LWF131032:LWF131178 MGB131032:MGB131178 MPX131032:MPX131178 MZT131032:MZT131178 NJP131032:NJP131178 NTL131032:NTL131178 ODH131032:ODH131178 OND131032:OND131178 OWZ131032:OWZ131178 PGV131032:PGV131178 PQR131032:PQR131178 QAN131032:QAN131178 QKJ131032:QKJ131178 QUF131032:QUF131178 REB131032:REB131178 RNX131032:RNX131178 RXT131032:RXT131178 SHP131032:SHP131178 SRL131032:SRL131178 TBH131032:TBH131178 TLD131032:TLD131178 TUZ131032:TUZ131178 UEV131032:UEV131178 UOR131032:UOR131178 UYN131032:UYN131178 VIJ131032:VIJ131178 VSF131032:VSF131178 WCB131032:WCB131178 WLX131032:WLX131178 WVT131032:WVT131178 L196570:L196716 JH196568:JH196714 TD196568:TD196714 ACZ196568:ACZ196714 AMV196568:AMV196714 AWR196568:AWR196714 BGN196568:BGN196714 BQJ196568:BQJ196714 CAF196568:CAF196714 CKB196568:CKB196714 CTX196568:CTX196714 DDT196568:DDT196714 DNP196568:DNP196714 DXL196568:DXL196714 EHH196568:EHH196714 ERD196568:ERD196714 FAZ196568:FAZ196714 FKV196568:FKV196714 FUR196568:FUR196714 GEN196568:GEN196714 GOJ196568:GOJ196714 GYF196568:GYF196714 HIB196568:HIB196714 HRX196568:HRX196714 IBT196568:IBT196714 ILP196568:ILP196714 IVL196568:IVL196714 JFH196568:JFH196714 JPD196568:JPD196714 JYZ196568:JYZ196714 KIV196568:KIV196714 KSR196568:KSR196714 LCN196568:LCN196714 LMJ196568:LMJ196714 LWF196568:LWF196714 MGB196568:MGB196714 MPX196568:MPX196714 MZT196568:MZT196714 NJP196568:NJP196714 NTL196568:NTL196714 ODH196568:ODH196714 OND196568:OND196714 OWZ196568:OWZ196714 PGV196568:PGV196714 PQR196568:PQR196714 QAN196568:QAN196714 QKJ196568:QKJ196714 QUF196568:QUF196714 REB196568:REB196714 RNX196568:RNX196714 RXT196568:RXT196714 SHP196568:SHP196714 SRL196568:SRL196714 TBH196568:TBH196714 TLD196568:TLD196714 TUZ196568:TUZ196714 UEV196568:UEV196714 UOR196568:UOR196714 UYN196568:UYN196714 VIJ196568:VIJ196714 VSF196568:VSF196714 WCB196568:WCB196714 WLX196568:WLX196714 WVT196568:WVT196714 L262106:L262252 JH262104:JH262250 TD262104:TD262250 ACZ262104:ACZ262250 AMV262104:AMV262250 AWR262104:AWR262250 BGN262104:BGN262250 BQJ262104:BQJ262250 CAF262104:CAF262250 CKB262104:CKB262250 CTX262104:CTX262250 DDT262104:DDT262250 DNP262104:DNP262250 DXL262104:DXL262250 EHH262104:EHH262250 ERD262104:ERD262250 FAZ262104:FAZ262250 FKV262104:FKV262250 FUR262104:FUR262250 GEN262104:GEN262250 GOJ262104:GOJ262250 GYF262104:GYF262250 HIB262104:HIB262250 HRX262104:HRX262250 IBT262104:IBT262250 ILP262104:ILP262250 IVL262104:IVL262250 JFH262104:JFH262250 JPD262104:JPD262250 JYZ262104:JYZ262250 KIV262104:KIV262250 KSR262104:KSR262250 LCN262104:LCN262250 LMJ262104:LMJ262250 LWF262104:LWF262250 MGB262104:MGB262250 MPX262104:MPX262250 MZT262104:MZT262250 NJP262104:NJP262250 NTL262104:NTL262250 ODH262104:ODH262250 OND262104:OND262250 OWZ262104:OWZ262250 PGV262104:PGV262250 PQR262104:PQR262250 QAN262104:QAN262250 QKJ262104:QKJ262250 QUF262104:QUF262250 REB262104:REB262250 RNX262104:RNX262250 RXT262104:RXT262250 SHP262104:SHP262250 SRL262104:SRL262250 TBH262104:TBH262250 TLD262104:TLD262250 TUZ262104:TUZ262250 UEV262104:UEV262250 UOR262104:UOR262250 UYN262104:UYN262250 VIJ262104:VIJ262250 VSF262104:VSF262250 WCB262104:WCB262250 WLX262104:WLX262250 WVT262104:WVT262250 L327642:L327788 JH327640:JH327786 TD327640:TD327786 ACZ327640:ACZ327786 AMV327640:AMV327786 AWR327640:AWR327786 BGN327640:BGN327786 BQJ327640:BQJ327786 CAF327640:CAF327786 CKB327640:CKB327786 CTX327640:CTX327786 DDT327640:DDT327786 DNP327640:DNP327786 DXL327640:DXL327786 EHH327640:EHH327786 ERD327640:ERD327786 FAZ327640:FAZ327786 FKV327640:FKV327786 FUR327640:FUR327786 GEN327640:GEN327786 GOJ327640:GOJ327786 GYF327640:GYF327786 HIB327640:HIB327786 HRX327640:HRX327786 IBT327640:IBT327786 ILP327640:ILP327786 IVL327640:IVL327786 JFH327640:JFH327786 JPD327640:JPD327786 JYZ327640:JYZ327786 KIV327640:KIV327786 KSR327640:KSR327786 LCN327640:LCN327786 LMJ327640:LMJ327786 LWF327640:LWF327786 MGB327640:MGB327786 MPX327640:MPX327786 MZT327640:MZT327786 NJP327640:NJP327786 NTL327640:NTL327786 ODH327640:ODH327786 OND327640:OND327786 OWZ327640:OWZ327786 PGV327640:PGV327786 PQR327640:PQR327786 QAN327640:QAN327786 QKJ327640:QKJ327786 QUF327640:QUF327786 REB327640:REB327786 RNX327640:RNX327786 RXT327640:RXT327786 SHP327640:SHP327786 SRL327640:SRL327786 TBH327640:TBH327786 TLD327640:TLD327786 TUZ327640:TUZ327786 UEV327640:UEV327786 UOR327640:UOR327786 UYN327640:UYN327786 VIJ327640:VIJ327786 VSF327640:VSF327786 WCB327640:WCB327786 WLX327640:WLX327786 WVT327640:WVT327786 L393178:L393324 JH393176:JH393322 TD393176:TD393322 ACZ393176:ACZ393322 AMV393176:AMV393322 AWR393176:AWR393322 BGN393176:BGN393322 BQJ393176:BQJ393322 CAF393176:CAF393322 CKB393176:CKB393322 CTX393176:CTX393322 DDT393176:DDT393322 DNP393176:DNP393322 DXL393176:DXL393322 EHH393176:EHH393322 ERD393176:ERD393322 FAZ393176:FAZ393322 FKV393176:FKV393322 FUR393176:FUR393322 GEN393176:GEN393322 GOJ393176:GOJ393322 GYF393176:GYF393322 HIB393176:HIB393322 HRX393176:HRX393322 IBT393176:IBT393322 ILP393176:ILP393322 IVL393176:IVL393322 JFH393176:JFH393322 JPD393176:JPD393322 JYZ393176:JYZ393322 KIV393176:KIV393322 KSR393176:KSR393322 LCN393176:LCN393322 LMJ393176:LMJ393322 LWF393176:LWF393322 MGB393176:MGB393322 MPX393176:MPX393322 MZT393176:MZT393322 NJP393176:NJP393322 NTL393176:NTL393322 ODH393176:ODH393322 OND393176:OND393322 OWZ393176:OWZ393322 PGV393176:PGV393322 PQR393176:PQR393322 QAN393176:QAN393322 QKJ393176:QKJ393322 QUF393176:QUF393322 REB393176:REB393322 RNX393176:RNX393322 RXT393176:RXT393322 SHP393176:SHP393322 SRL393176:SRL393322 TBH393176:TBH393322 TLD393176:TLD393322 TUZ393176:TUZ393322 UEV393176:UEV393322 UOR393176:UOR393322 UYN393176:UYN393322 VIJ393176:VIJ393322 VSF393176:VSF393322 WCB393176:WCB393322 WLX393176:WLX393322 WVT393176:WVT393322 L458714:L458860 JH458712:JH458858 TD458712:TD458858 ACZ458712:ACZ458858 AMV458712:AMV458858 AWR458712:AWR458858 BGN458712:BGN458858 BQJ458712:BQJ458858 CAF458712:CAF458858 CKB458712:CKB458858 CTX458712:CTX458858 DDT458712:DDT458858 DNP458712:DNP458858 DXL458712:DXL458858 EHH458712:EHH458858 ERD458712:ERD458858 FAZ458712:FAZ458858 FKV458712:FKV458858 FUR458712:FUR458858 GEN458712:GEN458858 GOJ458712:GOJ458858 GYF458712:GYF458858 HIB458712:HIB458858 HRX458712:HRX458858 IBT458712:IBT458858 ILP458712:ILP458858 IVL458712:IVL458858 JFH458712:JFH458858 JPD458712:JPD458858 JYZ458712:JYZ458858 KIV458712:KIV458858 KSR458712:KSR458858 LCN458712:LCN458858 LMJ458712:LMJ458858 LWF458712:LWF458858 MGB458712:MGB458858 MPX458712:MPX458858 MZT458712:MZT458858 NJP458712:NJP458858 NTL458712:NTL458858 ODH458712:ODH458858 OND458712:OND458858 OWZ458712:OWZ458858 PGV458712:PGV458858 PQR458712:PQR458858 QAN458712:QAN458858 QKJ458712:QKJ458858 QUF458712:QUF458858 REB458712:REB458858 RNX458712:RNX458858 RXT458712:RXT458858 SHP458712:SHP458858 SRL458712:SRL458858 TBH458712:TBH458858 TLD458712:TLD458858 TUZ458712:TUZ458858 UEV458712:UEV458858 UOR458712:UOR458858 UYN458712:UYN458858 VIJ458712:VIJ458858 VSF458712:VSF458858 WCB458712:WCB458858 WLX458712:WLX458858 WVT458712:WVT458858 L524250:L524396 JH524248:JH524394 TD524248:TD524394 ACZ524248:ACZ524394 AMV524248:AMV524394 AWR524248:AWR524394 BGN524248:BGN524394 BQJ524248:BQJ524394 CAF524248:CAF524394 CKB524248:CKB524394 CTX524248:CTX524394 DDT524248:DDT524394 DNP524248:DNP524394 DXL524248:DXL524394 EHH524248:EHH524394 ERD524248:ERD524394 FAZ524248:FAZ524394 FKV524248:FKV524394 FUR524248:FUR524394 GEN524248:GEN524394 GOJ524248:GOJ524394 GYF524248:GYF524394 HIB524248:HIB524394 HRX524248:HRX524394 IBT524248:IBT524394 ILP524248:ILP524394 IVL524248:IVL524394 JFH524248:JFH524394 JPD524248:JPD524394 JYZ524248:JYZ524394 KIV524248:KIV524394 KSR524248:KSR524394 LCN524248:LCN524394 LMJ524248:LMJ524394 LWF524248:LWF524394 MGB524248:MGB524394 MPX524248:MPX524394 MZT524248:MZT524394 NJP524248:NJP524394 NTL524248:NTL524394 ODH524248:ODH524394 OND524248:OND524394 OWZ524248:OWZ524394 PGV524248:PGV524394 PQR524248:PQR524394 QAN524248:QAN524394 QKJ524248:QKJ524394 QUF524248:QUF524394 REB524248:REB524394 RNX524248:RNX524394 RXT524248:RXT524394 SHP524248:SHP524394 SRL524248:SRL524394 TBH524248:TBH524394 TLD524248:TLD524394 TUZ524248:TUZ524394 UEV524248:UEV524394 UOR524248:UOR524394 UYN524248:UYN524394 VIJ524248:VIJ524394 VSF524248:VSF524394 WCB524248:WCB524394 WLX524248:WLX524394 WVT524248:WVT524394 L589786:L589932 JH589784:JH589930 TD589784:TD589930 ACZ589784:ACZ589930 AMV589784:AMV589930 AWR589784:AWR589930 BGN589784:BGN589930 BQJ589784:BQJ589930 CAF589784:CAF589930 CKB589784:CKB589930 CTX589784:CTX589930 DDT589784:DDT589930 DNP589784:DNP589930 DXL589784:DXL589930 EHH589784:EHH589930 ERD589784:ERD589930 FAZ589784:FAZ589930 FKV589784:FKV589930 FUR589784:FUR589930 GEN589784:GEN589930 GOJ589784:GOJ589930 GYF589784:GYF589930 HIB589784:HIB589930 HRX589784:HRX589930 IBT589784:IBT589930 ILP589784:ILP589930 IVL589784:IVL589930 JFH589784:JFH589930 JPD589784:JPD589930 JYZ589784:JYZ589930 KIV589784:KIV589930 KSR589784:KSR589930 LCN589784:LCN589930 LMJ589784:LMJ589930 LWF589784:LWF589930 MGB589784:MGB589930 MPX589784:MPX589930 MZT589784:MZT589930 NJP589784:NJP589930 NTL589784:NTL589930 ODH589784:ODH589930 OND589784:OND589930 OWZ589784:OWZ589930 PGV589784:PGV589930 PQR589784:PQR589930 QAN589784:QAN589930 QKJ589784:QKJ589930 QUF589784:QUF589930 REB589784:REB589930 RNX589784:RNX589930 RXT589784:RXT589930 SHP589784:SHP589930 SRL589784:SRL589930 TBH589784:TBH589930 TLD589784:TLD589930 TUZ589784:TUZ589930 UEV589784:UEV589930 UOR589784:UOR589930 UYN589784:UYN589930 VIJ589784:VIJ589930 VSF589784:VSF589930 WCB589784:WCB589930 WLX589784:WLX589930 WVT589784:WVT589930 L655322:L655468 JH655320:JH655466 TD655320:TD655466 ACZ655320:ACZ655466 AMV655320:AMV655466 AWR655320:AWR655466 BGN655320:BGN655466 BQJ655320:BQJ655466 CAF655320:CAF655466 CKB655320:CKB655466 CTX655320:CTX655466 DDT655320:DDT655466 DNP655320:DNP655466 DXL655320:DXL655466 EHH655320:EHH655466 ERD655320:ERD655466 FAZ655320:FAZ655466 FKV655320:FKV655466 FUR655320:FUR655466 GEN655320:GEN655466 GOJ655320:GOJ655466 GYF655320:GYF655466 HIB655320:HIB655466 HRX655320:HRX655466 IBT655320:IBT655466 ILP655320:ILP655466 IVL655320:IVL655466 JFH655320:JFH655466 JPD655320:JPD655466 JYZ655320:JYZ655466 KIV655320:KIV655466 KSR655320:KSR655466 LCN655320:LCN655466 LMJ655320:LMJ655466 LWF655320:LWF655466 MGB655320:MGB655466 MPX655320:MPX655466 MZT655320:MZT655466 NJP655320:NJP655466 NTL655320:NTL655466 ODH655320:ODH655466 OND655320:OND655466 OWZ655320:OWZ655466 PGV655320:PGV655466 PQR655320:PQR655466 QAN655320:QAN655466 QKJ655320:QKJ655466 QUF655320:QUF655466 REB655320:REB655466 RNX655320:RNX655466 RXT655320:RXT655466 SHP655320:SHP655466 SRL655320:SRL655466 TBH655320:TBH655466 TLD655320:TLD655466 TUZ655320:TUZ655466 UEV655320:UEV655466 UOR655320:UOR655466 UYN655320:UYN655466 VIJ655320:VIJ655466 VSF655320:VSF655466 WCB655320:WCB655466 WLX655320:WLX655466 WVT655320:WVT655466 L720858:L721004 JH720856:JH721002 TD720856:TD721002 ACZ720856:ACZ721002 AMV720856:AMV721002 AWR720856:AWR721002 BGN720856:BGN721002 BQJ720856:BQJ721002 CAF720856:CAF721002 CKB720856:CKB721002 CTX720856:CTX721002 DDT720856:DDT721002 DNP720856:DNP721002 DXL720856:DXL721002 EHH720856:EHH721002 ERD720856:ERD721002 FAZ720856:FAZ721002 FKV720856:FKV721002 FUR720856:FUR721002 GEN720856:GEN721002 GOJ720856:GOJ721002 GYF720856:GYF721002 HIB720856:HIB721002 HRX720856:HRX721002 IBT720856:IBT721002 ILP720856:ILP721002 IVL720856:IVL721002 JFH720856:JFH721002 JPD720856:JPD721002 JYZ720856:JYZ721002 KIV720856:KIV721002 KSR720856:KSR721002 LCN720856:LCN721002 LMJ720856:LMJ721002 LWF720856:LWF721002 MGB720856:MGB721002 MPX720856:MPX721002 MZT720856:MZT721002 NJP720856:NJP721002 NTL720856:NTL721002 ODH720856:ODH721002 OND720856:OND721002 OWZ720856:OWZ721002 PGV720856:PGV721002 PQR720856:PQR721002 QAN720856:QAN721002 QKJ720856:QKJ721002 QUF720856:QUF721002 REB720856:REB721002 RNX720856:RNX721002 RXT720856:RXT721002 SHP720856:SHP721002 SRL720856:SRL721002 TBH720856:TBH721002 TLD720856:TLD721002 TUZ720856:TUZ721002 UEV720856:UEV721002 UOR720856:UOR721002 UYN720856:UYN721002 VIJ720856:VIJ721002 VSF720856:VSF721002 WCB720856:WCB721002 WLX720856:WLX721002 WVT720856:WVT721002 L786394:L786540 JH786392:JH786538 TD786392:TD786538 ACZ786392:ACZ786538 AMV786392:AMV786538 AWR786392:AWR786538 BGN786392:BGN786538 BQJ786392:BQJ786538 CAF786392:CAF786538 CKB786392:CKB786538 CTX786392:CTX786538 DDT786392:DDT786538 DNP786392:DNP786538 DXL786392:DXL786538 EHH786392:EHH786538 ERD786392:ERD786538 FAZ786392:FAZ786538 FKV786392:FKV786538 FUR786392:FUR786538 GEN786392:GEN786538 GOJ786392:GOJ786538 GYF786392:GYF786538 HIB786392:HIB786538 HRX786392:HRX786538 IBT786392:IBT786538 ILP786392:ILP786538 IVL786392:IVL786538 JFH786392:JFH786538 JPD786392:JPD786538 JYZ786392:JYZ786538 KIV786392:KIV786538 KSR786392:KSR786538 LCN786392:LCN786538 LMJ786392:LMJ786538 LWF786392:LWF786538 MGB786392:MGB786538 MPX786392:MPX786538 MZT786392:MZT786538 NJP786392:NJP786538 NTL786392:NTL786538 ODH786392:ODH786538 OND786392:OND786538 OWZ786392:OWZ786538 PGV786392:PGV786538 PQR786392:PQR786538 QAN786392:QAN786538 QKJ786392:QKJ786538 QUF786392:QUF786538 REB786392:REB786538 RNX786392:RNX786538 RXT786392:RXT786538 SHP786392:SHP786538 SRL786392:SRL786538 TBH786392:TBH786538 TLD786392:TLD786538 TUZ786392:TUZ786538 UEV786392:UEV786538 UOR786392:UOR786538 UYN786392:UYN786538 VIJ786392:VIJ786538 VSF786392:VSF786538 WCB786392:WCB786538 WLX786392:WLX786538 WVT786392:WVT786538 L851930:L852076 JH851928:JH852074 TD851928:TD852074 ACZ851928:ACZ852074 AMV851928:AMV852074 AWR851928:AWR852074 BGN851928:BGN852074 BQJ851928:BQJ852074 CAF851928:CAF852074 CKB851928:CKB852074 CTX851928:CTX852074 DDT851928:DDT852074 DNP851928:DNP852074 DXL851928:DXL852074 EHH851928:EHH852074 ERD851928:ERD852074 FAZ851928:FAZ852074 FKV851928:FKV852074 FUR851928:FUR852074 GEN851928:GEN852074 GOJ851928:GOJ852074 GYF851928:GYF852074 HIB851928:HIB852074 HRX851928:HRX852074 IBT851928:IBT852074 ILP851928:ILP852074 IVL851928:IVL852074 JFH851928:JFH852074 JPD851928:JPD852074 JYZ851928:JYZ852074 KIV851928:KIV852074 KSR851928:KSR852074 LCN851928:LCN852074 LMJ851928:LMJ852074 LWF851928:LWF852074 MGB851928:MGB852074 MPX851928:MPX852074 MZT851928:MZT852074 NJP851928:NJP852074 NTL851928:NTL852074 ODH851928:ODH852074 OND851928:OND852074 OWZ851928:OWZ852074 PGV851928:PGV852074 PQR851928:PQR852074 QAN851928:QAN852074 QKJ851928:QKJ852074 QUF851928:QUF852074 REB851928:REB852074 RNX851928:RNX852074 RXT851928:RXT852074 SHP851928:SHP852074 SRL851928:SRL852074 TBH851928:TBH852074 TLD851928:TLD852074 TUZ851928:TUZ852074 UEV851928:UEV852074 UOR851928:UOR852074 UYN851928:UYN852074 VIJ851928:VIJ852074 VSF851928:VSF852074 WCB851928:WCB852074 WLX851928:WLX852074 WVT851928:WVT852074 L917466:L917612 JH917464:JH917610 TD917464:TD917610 ACZ917464:ACZ917610 AMV917464:AMV917610 AWR917464:AWR917610 BGN917464:BGN917610 BQJ917464:BQJ917610 CAF917464:CAF917610 CKB917464:CKB917610 CTX917464:CTX917610 DDT917464:DDT917610 DNP917464:DNP917610 DXL917464:DXL917610 EHH917464:EHH917610 ERD917464:ERD917610 FAZ917464:FAZ917610 FKV917464:FKV917610 FUR917464:FUR917610 GEN917464:GEN917610 GOJ917464:GOJ917610 GYF917464:GYF917610 HIB917464:HIB917610 HRX917464:HRX917610 IBT917464:IBT917610 ILP917464:ILP917610 IVL917464:IVL917610 JFH917464:JFH917610 JPD917464:JPD917610 JYZ917464:JYZ917610 KIV917464:KIV917610 KSR917464:KSR917610 LCN917464:LCN917610 LMJ917464:LMJ917610 LWF917464:LWF917610 MGB917464:MGB917610 MPX917464:MPX917610 MZT917464:MZT917610 NJP917464:NJP917610 NTL917464:NTL917610 ODH917464:ODH917610 OND917464:OND917610 OWZ917464:OWZ917610 PGV917464:PGV917610 PQR917464:PQR917610 QAN917464:QAN917610 QKJ917464:QKJ917610 QUF917464:QUF917610 REB917464:REB917610 RNX917464:RNX917610 RXT917464:RXT917610 SHP917464:SHP917610 SRL917464:SRL917610 TBH917464:TBH917610 TLD917464:TLD917610 TUZ917464:TUZ917610 UEV917464:UEV917610 UOR917464:UOR917610 UYN917464:UYN917610 VIJ917464:VIJ917610 VSF917464:VSF917610 WCB917464:WCB917610 WLX917464:WLX917610 WVT917464:WVT917610 L983002:L983148 JH983000:JH983146 TD983000:TD983146 ACZ983000:ACZ983146 AMV983000:AMV983146 AWR983000:AWR983146 BGN983000:BGN983146 BQJ983000:BQJ983146 CAF983000:CAF983146 CKB983000:CKB983146 CTX983000:CTX983146 DDT983000:DDT983146 DNP983000:DNP983146 DXL983000:DXL983146 EHH983000:EHH983146 ERD983000:ERD983146 FAZ983000:FAZ983146 FKV983000:FKV983146 FUR983000:FUR983146 GEN983000:GEN983146 GOJ983000:GOJ983146 GYF983000:GYF983146 HIB983000:HIB983146 HRX983000:HRX983146 IBT983000:IBT983146 ILP983000:ILP983146 IVL983000:IVL983146 JFH983000:JFH983146 JPD983000:JPD983146 JYZ983000:JYZ983146 KIV983000:KIV983146 KSR983000:KSR983146 LCN983000:LCN983146 LMJ983000:LMJ983146 LWF983000:LWF983146 MGB983000:MGB983146 MPX983000:MPX983146 MZT983000:MZT983146 NJP983000:NJP983146 NTL983000:NTL983146 ODH983000:ODH983146 OND983000:OND983146 OWZ983000:OWZ983146 PGV983000:PGV983146 PQR983000:PQR983146 QAN983000:QAN983146 QKJ983000:QKJ983146 QUF983000:QUF983146 REB983000:REB983146 RNX983000:RNX983146 RXT983000:RXT983146 SHP983000:SHP983146 SRL983000:SRL983146 TBH983000:TBH983146 TLD983000:TLD983146 TUZ983000:TUZ983146 UEV983000:UEV983146 UOR983000:UOR983146 UYN983000:UYN983146 VIJ983000:VIJ983146 VSF983000:VSF983146 WCB983000:WCB983146 WLX983000:WLX983146 WVT983000:WVT983146 L18:L118 TD18:TD118 ACZ18:ACZ118 AMV18:AMV118 AWR18:AWR118 BGN18:BGN118 BQJ18:BQJ118 CAF18:CAF118 CKB18:CKB118 CTX18:CTX118 DDT18:DDT118 DNP18:DNP118 DXL18:DXL118 EHH18:EHH118 ERD18:ERD118 FAZ18:FAZ118 FKV18:FKV118 FUR18:FUR118 GEN18:GEN118 GOJ18:GOJ118 GYF18:GYF118 HIB18:HIB118 HRX18:HRX118 IBT18:IBT118 ILP18:ILP118 IVL18:IVL118 JFH18:JFH118 JPD18:JPD118 JYZ18:JYZ118 KIV18:KIV118 KSR18:KSR118 LCN18:LCN118 LMJ18:LMJ118 LWF18:LWF118 MGB18:MGB118 MPX18:MPX118 MZT18:MZT118 NJP18:NJP118 NTL18:NTL118 ODH18:ODH118 OND18:OND118 OWZ18:OWZ118 PGV18:PGV118 PQR18:PQR118 QAN18:QAN118 QKJ18:QKJ118 QUF18:QUF118 REB18:REB118 RNX18:RNX118 RXT18:RXT118 SHP18:SHP118 SRL18:SRL118 TBH18:TBH118 TLD18:TLD118 TUZ18:TUZ118 UEV18:UEV118 UOR18:UOR118 UYN18:UYN118 VIJ18:VIJ118 VSF18:VSF118 WCB18:WCB118 WLX18:WLX118 WVT18:WVT118 JH18:JH118" xr:uid="{00000000-0002-0000-0000-000001000000}">
      <formula1>vfestado</formula1>
    </dataValidation>
    <dataValidation type="list" allowBlank="1" showInputMessage="1" showErrorMessage="1" sqref="E65498:E65643 JA65496:JA65641 SW65496:SW65641 ACS65496:ACS65641 AMO65496:AMO65641 AWK65496:AWK65641 BGG65496:BGG65641 BQC65496:BQC65641 BZY65496:BZY65641 CJU65496:CJU65641 CTQ65496:CTQ65641 DDM65496:DDM65641 DNI65496:DNI65641 DXE65496:DXE65641 EHA65496:EHA65641 EQW65496:EQW65641 FAS65496:FAS65641 FKO65496:FKO65641 FUK65496:FUK65641 GEG65496:GEG65641 GOC65496:GOC65641 GXY65496:GXY65641 HHU65496:HHU65641 HRQ65496:HRQ65641 IBM65496:IBM65641 ILI65496:ILI65641 IVE65496:IVE65641 JFA65496:JFA65641 JOW65496:JOW65641 JYS65496:JYS65641 KIO65496:KIO65641 KSK65496:KSK65641 LCG65496:LCG65641 LMC65496:LMC65641 LVY65496:LVY65641 MFU65496:MFU65641 MPQ65496:MPQ65641 MZM65496:MZM65641 NJI65496:NJI65641 NTE65496:NTE65641 ODA65496:ODA65641 OMW65496:OMW65641 OWS65496:OWS65641 PGO65496:PGO65641 PQK65496:PQK65641 QAG65496:QAG65641 QKC65496:QKC65641 QTY65496:QTY65641 RDU65496:RDU65641 RNQ65496:RNQ65641 RXM65496:RXM65641 SHI65496:SHI65641 SRE65496:SRE65641 TBA65496:TBA65641 TKW65496:TKW65641 TUS65496:TUS65641 UEO65496:UEO65641 UOK65496:UOK65641 UYG65496:UYG65641 VIC65496:VIC65641 VRY65496:VRY65641 WBU65496:WBU65641 WLQ65496:WLQ65641 WVM65496:WVM65641 E131034:E131179 JA131032:JA131177 SW131032:SW131177 ACS131032:ACS131177 AMO131032:AMO131177 AWK131032:AWK131177 BGG131032:BGG131177 BQC131032:BQC131177 BZY131032:BZY131177 CJU131032:CJU131177 CTQ131032:CTQ131177 DDM131032:DDM131177 DNI131032:DNI131177 DXE131032:DXE131177 EHA131032:EHA131177 EQW131032:EQW131177 FAS131032:FAS131177 FKO131032:FKO131177 FUK131032:FUK131177 GEG131032:GEG131177 GOC131032:GOC131177 GXY131032:GXY131177 HHU131032:HHU131177 HRQ131032:HRQ131177 IBM131032:IBM131177 ILI131032:ILI131177 IVE131032:IVE131177 JFA131032:JFA131177 JOW131032:JOW131177 JYS131032:JYS131177 KIO131032:KIO131177 KSK131032:KSK131177 LCG131032:LCG131177 LMC131032:LMC131177 LVY131032:LVY131177 MFU131032:MFU131177 MPQ131032:MPQ131177 MZM131032:MZM131177 NJI131032:NJI131177 NTE131032:NTE131177 ODA131032:ODA131177 OMW131032:OMW131177 OWS131032:OWS131177 PGO131032:PGO131177 PQK131032:PQK131177 QAG131032:QAG131177 QKC131032:QKC131177 QTY131032:QTY131177 RDU131032:RDU131177 RNQ131032:RNQ131177 RXM131032:RXM131177 SHI131032:SHI131177 SRE131032:SRE131177 TBA131032:TBA131177 TKW131032:TKW131177 TUS131032:TUS131177 UEO131032:UEO131177 UOK131032:UOK131177 UYG131032:UYG131177 VIC131032:VIC131177 VRY131032:VRY131177 WBU131032:WBU131177 WLQ131032:WLQ131177 WVM131032:WVM131177 E196570:E196715 JA196568:JA196713 SW196568:SW196713 ACS196568:ACS196713 AMO196568:AMO196713 AWK196568:AWK196713 BGG196568:BGG196713 BQC196568:BQC196713 BZY196568:BZY196713 CJU196568:CJU196713 CTQ196568:CTQ196713 DDM196568:DDM196713 DNI196568:DNI196713 DXE196568:DXE196713 EHA196568:EHA196713 EQW196568:EQW196713 FAS196568:FAS196713 FKO196568:FKO196713 FUK196568:FUK196713 GEG196568:GEG196713 GOC196568:GOC196713 GXY196568:GXY196713 HHU196568:HHU196713 HRQ196568:HRQ196713 IBM196568:IBM196713 ILI196568:ILI196713 IVE196568:IVE196713 JFA196568:JFA196713 JOW196568:JOW196713 JYS196568:JYS196713 KIO196568:KIO196713 KSK196568:KSK196713 LCG196568:LCG196713 LMC196568:LMC196713 LVY196568:LVY196713 MFU196568:MFU196713 MPQ196568:MPQ196713 MZM196568:MZM196713 NJI196568:NJI196713 NTE196568:NTE196713 ODA196568:ODA196713 OMW196568:OMW196713 OWS196568:OWS196713 PGO196568:PGO196713 PQK196568:PQK196713 QAG196568:QAG196713 QKC196568:QKC196713 QTY196568:QTY196713 RDU196568:RDU196713 RNQ196568:RNQ196713 RXM196568:RXM196713 SHI196568:SHI196713 SRE196568:SRE196713 TBA196568:TBA196713 TKW196568:TKW196713 TUS196568:TUS196713 UEO196568:UEO196713 UOK196568:UOK196713 UYG196568:UYG196713 VIC196568:VIC196713 VRY196568:VRY196713 WBU196568:WBU196713 WLQ196568:WLQ196713 WVM196568:WVM196713 E262106:E262251 JA262104:JA262249 SW262104:SW262249 ACS262104:ACS262249 AMO262104:AMO262249 AWK262104:AWK262249 BGG262104:BGG262249 BQC262104:BQC262249 BZY262104:BZY262249 CJU262104:CJU262249 CTQ262104:CTQ262249 DDM262104:DDM262249 DNI262104:DNI262249 DXE262104:DXE262249 EHA262104:EHA262249 EQW262104:EQW262249 FAS262104:FAS262249 FKO262104:FKO262249 FUK262104:FUK262249 GEG262104:GEG262249 GOC262104:GOC262249 GXY262104:GXY262249 HHU262104:HHU262249 HRQ262104:HRQ262249 IBM262104:IBM262249 ILI262104:ILI262249 IVE262104:IVE262249 JFA262104:JFA262249 JOW262104:JOW262249 JYS262104:JYS262249 KIO262104:KIO262249 KSK262104:KSK262249 LCG262104:LCG262249 LMC262104:LMC262249 LVY262104:LVY262249 MFU262104:MFU262249 MPQ262104:MPQ262249 MZM262104:MZM262249 NJI262104:NJI262249 NTE262104:NTE262249 ODA262104:ODA262249 OMW262104:OMW262249 OWS262104:OWS262249 PGO262104:PGO262249 PQK262104:PQK262249 QAG262104:QAG262249 QKC262104:QKC262249 QTY262104:QTY262249 RDU262104:RDU262249 RNQ262104:RNQ262249 RXM262104:RXM262249 SHI262104:SHI262249 SRE262104:SRE262249 TBA262104:TBA262249 TKW262104:TKW262249 TUS262104:TUS262249 UEO262104:UEO262249 UOK262104:UOK262249 UYG262104:UYG262249 VIC262104:VIC262249 VRY262104:VRY262249 WBU262104:WBU262249 WLQ262104:WLQ262249 WVM262104:WVM262249 E327642:E327787 JA327640:JA327785 SW327640:SW327785 ACS327640:ACS327785 AMO327640:AMO327785 AWK327640:AWK327785 BGG327640:BGG327785 BQC327640:BQC327785 BZY327640:BZY327785 CJU327640:CJU327785 CTQ327640:CTQ327785 DDM327640:DDM327785 DNI327640:DNI327785 DXE327640:DXE327785 EHA327640:EHA327785 EQW327640:EQW327785 FAS327640:FAS327785 FKO327640:FKO327785 FUK327640:FUK327785 GEG327640:GEG327785 GOC327640:GOC327785 GXY327640:GXY327785 HHU327640:HHU327785 HRQ327640:HRQ327785 IBM327640:IBM327785 ILI327640:ILI327785 IVE327640:IVE327785 JFA327640:JFA327785 JOW327640:JOW327785 JYS327640:JYS327785 KIO327640:KIO327785 KSK327640:KSK327785 LCG327640:LCG327785 LMC327640:LMC327785 LVY327640:LVY327785 MFU327640:MFU327785 MPQ327640:MPQ327785 MZM327640:MZM327785 NJI327640:NJI327785 NTE327640:NTE327785 ODA327640:ODA327785 OMW327640:OMW327785 OWS327640:OWS327785 PGO327640:PGO327785 PQK327640:PQK327785 QAG327640:QAG327785 QKC327640:QKC327785 QTY327640:QTY327785 RDU327640:RDU327785 RNQ327640:RNQ327785 RXM327640:RXM327785 SHI327640:SHI327785 SRE327640:SRE327785 TBA327640:TBA327785 TKW327640:TKW327785 TUS327640:TUS327785 UEO327640:UEO327785 UOK327640:UOK327785 UYG327640:UYG327785 VIC327640:VIC327785 VRY327640:VRY327785 WBU327640:WBU327785 WLQ327640:WLQ327785 WVM327640:WVM327785 E393178:E393323 JA393176:JA393321 SW393176:SW393321 ACS393176:ACS393321 AMO393176:AMO393321 AWK393176:AWK393321 BGG393176:BGG393321 BQC393176:BQC393321 BZY393176:BZY393321 CJU393176:CJU393321 CTQ393176:CTQ393321 DDM393176:DDM393321 DNI393176:DNI393321 DXE393176:DXE393321 EHA393176:EHA393321 EQW393176:EQW393321 FAS393176:FAS393321 FKO393176:FKO393321 FUK393176:FUK393321 GEG393176:GEG393321 GOC393176:GOC393321 GXY393176:GXY393321 HHU393176:HHU393321 HRQ393176:HRQ393321 IBM393176:IBM393321 ILI393176:ILI393321 IVE393176:IVE393321 JFA393176:JFA393321 JOW393176:JOW393321 JYS393176:JYS393321 KIO393176:KIO393321 KSK393176:KSK393321 LCG393176:LCG393321 LMC393176:LMC393321 LVY393176:LVY393321 MFU393176:MFU393321 MPQ393176:MPQ393321 MZM393176:MZM393321 NJI393176:NJI393321 NTE393176:NTE393321 ODA393176:ODA393321 OMW393176:OMW393321 OWS393176:OWS393321 PGO393176:PGO393321 PQK393176:PQK393321 QAG393176:QAG393321 QKC393176:QKC393321 QTY393176:QTY393321 RDU393176:RDU393321 RNQ393176:RNQ393321 RXM393176:RXM393321 SHI393176:SHI393321 SRE393176:SRE393321 TBA393176:TBA393321 TKW393176:TKW393321 TUS393176:TUS393321 UEO393176:UEO393321 UOK393176:UOK393321 UYG393176:UYG393321 VIC393176:VIC393321 VRY393176:VRY393321 WBU393176:WBU393321 WLQ393176:WLQ393321 WVM393176:WVM393321 E458714:E458859 JA458712:JA458857 SW458712:SW458857 ACS458712:ACS458857 AMO458712:AMO458857 AWK458712:AWK458857 BGG458712:BGG458857 BQC458712:BQC458857 BZY458712:BZY458857 CJU458712:CJU458857 CTQ458712:CTQ458857 DDM458712:DDM458857 DNI458712:DNI458857 DXE458712:DXE458857 EHA458712:EHA458857 EQW458712:EQW458857 FAS458712:FAS458857 FKO458712:FKO458857 FUK458712:FUK458857 GEG458712:GEG458857 GOC458712:GOC458857 GXY458712:GXY458857 HHU458712:HHU458857 HRQ458712:HRQ458857 IBM458712:IBM458857 ILI458712:ILI458857 IVE458712:IVE458857 JFA458712:JFA458857 JOW458712:JOW458857 JYS458712:JYS458857 KIO458712:KIO458857 KSK458712:KSK458857 LCG458712:LCG458857 LMC458712:LMC458857 LVY458712:LVY458857 MFU458712:MFU458857 MPQ458712:MPQ458857 MZM458712:MZM458857 NJI458712:NJI458857 NTE458712:NTE458857 ODA458712:ODA458857 OMW458712:OMW458857 OWS458712:OWS458857 PGO458712:PGO458857 PQK458712:PQK458857 QAG458712:QAG458857 QKC458712:QKC458857 QTY458712:QTY458857 RDU458712:RDU458857 RNQ458712:RNQ458857 RXM458712:RXM458857 SHI458712:SHI458857 SRE458712:SRE458857 TBA458712:TBA458857 TKW458712:TKW458857 TUS458712:TUS458857 UEO458712:UEO458857 UOK458712:UOK458857 UYG458712:UYG458857 VIC458712:VIC458857 VRY458712:VRY458857 WBU458712:WBU458857 WLQ458712:WLQ458857 WVM458712:WVM458857 E524250:E524395 JA524248:JA524393 SW524248:SW524393 ACS524248:ACS524393 AMO524248:AMO524393 AWK524248:AWK524393 BGG524248:BGG524393 BQC524248:BQC524393 BZY524248:BZY524393 CJU524248:CJU524393 CTQ524248:CTQ524393 DDM524248:DDM524393 DNI524248:DNI524393 DXE524248:DXE524393 EHA524248:EHA524393 EQW524248:EQW524393 FAS524248:FAS524393 FKO524248:FKO524393 FUK524248:FUK524393 GEG524248:GEG524393 GOC524248:GOC524393 GXY524248:GXY524393 HHU524248:HHU524393 HRQ524248:HRQ524393 IBM524248:IBM524393 ILI524248:ILI524393 IVE524248:IVE524393 JFA524248:JFA524393 JOW524248:JOW524393 JYS524248:JYS524393 KIO524248:KIO524393 KSK524248:KSK524393 LCG524248:LCG524393 LMC524248:LMC524393 LVY524248:LVY524393 MFU524248:MFU524393 MPQ524248:MPQ524393 MZM524248:MZM524393 NJI524248:NJI524393 NTE524248:NTE524393 ODA524248:ODA524393 OMW524248:OMW524393 OWS524248:OWS524393 PGO524248:PGO524393 PQK524248:PQK524393 QAG524248:QAG524393 QKC524248:QKC524393 QTY524248:QTY524393 RDU524248:RDU524393 RNQ524248:RNQ524393 RXM524248:RXM524393 SHI524248:SHI524393 SRE524248:SRE524393 TBA524248:TBA524393 TKW524248:TKW524393 TUS524248:TUS524393 UEO524248:UEO524393 UOK524248:UOK524393 UYG524248:UYG524393 VIC524248:VIC524393 VRY524248:VRY524393 WBU524248:WBU524393 WLQ524248:WLQ524393 WVM524248:WVM524393 E589786:E589931 JA589784:JA589929 SW589784:SW589929 ACS589784:ACS589929 AMO589784:AMO589929 AWK589784:AWK589929 BGG589784:BGG589929 BQC589784:BQC589929 BZY589784:BZY589929 CJU589784:CJU589929 CTQ589784:CTQ589929 DDM589784:DDM589929 DNI589784:DNI589929 DXE589784:DXE589929 EHA589784:EHA589929 EQW589784:EQW589929 FAS589784:FAS589929 FKO589784:FKO589929 FUK589784:FUK589929 GEG589784:GEG589929 GOC589784:GOC589929 GXY589784:GXY589929 HHU589784:HHU589929 HRQ589784:HRQ589929 IBM589784:IBM589929 ILI589784:ILI589929 IVE589784:IVE589929 JFA589784:JFA589929 JOW589784:JOW589929 JYS589784:JYS589929 KIO589784:KIO589929 KSK589784:KSK589929 LCG589784:LCG589929 LMC589784:LMC589929 LVY589784:LVY589929 MFU589784:MFU589929 MPQ589784:MPQ589929 MZM589784:MZM589929 NJI589784:NJI589929 NTE589784:NTE589929 ODA589784:ODA589929 OMW589784:OMW589929 OWS589784:OWS589929 PGO589784:PGO589929 PQK589784:PQK589929 QAG589784:QAG589929 QKC589784:QKC589929 QTY589784:QTY589929 RDU589784:RDU589929 RNQ589784:RNQ589929 RXM589784:RXM589929 SHI589784:SHI589929 SRE589784:SRE589929 TBA589784:TBA589929 TKW589784:TKW589929 TUS589784:TUS589929 UEO589784:UEO589929 UOK589784:UOK589929 UYG589784:UYG589929 VIC589784:VIC589929 VRY589784:VRY589929 WBU589784:WBU589929 WLQ589784:WLQ589929 WVM589784:WVM589929 E655322:E655467 JA655320:JA655465 SW655320:SW655465 ACS655320:ACS655465 AMO655320:AMO655465 AWK655320:AWK655465 BGG655320:BGG655465 BQC655320:BQC655465 BZY655320:BZY655465 CJU655320:CJU655465 CTQ655320:CTQ655465 DDM655320:DDM655465 DNI655320:DNI655465 DXE655320:DXE655465 EHA655320:EHA655465 EQW655320:EQW655465 FAS655320:FAS655465 FKO655320:FKO655465 FUK655320:FUK655465 GEG655320:GEG655465 GOC655320:GOC655465 GXY655320:GXY655465 HHU655320:HHU655465 HRQ655320:HRQ655465 IBM655320:IBM655465 ILI655320:ILI655465 IVE655320:IVE655465 JFA655320:JFA655465 JOW655320:JOW655465 JYS655320:JYS655465 KIO655320:KIO655465 KSK655320:KSK655465 LCG655320:LCG655465 LMC655320:LMC655465 LVY655320:LVY655465 MFU655320:MFU655465 MPQ655320:MPQ655465 MZM655320:MZM655465 NJI655320:NJI655465 NTE655320:NTE655465 ODA655320:ODA655465 OMW655320:OMW655465 OWS655320:OWS655465 PGO655320:PGO655465 PQK655320:PQK655465 QAG655320:QAG655465 QKC655320:QKC655465 QTY655320:QTY655465 RDU655320:RDU655465 RNQ655320:RNQ655465 RXM655320:RXM655465 SHI655320:SHI655465 SRE655320:SRE655465 TBA655320:TBA655465 TKW655320:TKW655465 TUS655320:TUS655465 UEO655320:UEO655465 UOK655320:UOK655465 UYG655320:UYG655465 VIC655320:VIC655465 VRY655320:VRY655465 WBU655320:WBU655465 WLQ655320:WLQ655465 WVM655320:WVM655465 E720858:E721003 JA720856:JA721001 SW720856:SW721001 ACS720856:ACS721001 AMO720856:AMO721001 AWK720856:AWK721001 BGG720856:BGG721001 BQC720856:BQC721001 BZY720856:BZY721001 CJU720856:CJU721001 CTQ720856:CTQ721001 DDM720856:DDM721001 DNI720856:DNI721001 DXE720856:DXE721001 EHA720856:EHA721001 EQW720856:EQW721001 FAS720856:FAS721001 FKO720856:FKO721001 FUK720856:FUK721001 GEG720856:GEG721001 GOC720856:GOC721001 GXY720856:GXY721001 HHU720856:HHU721001 HRQ720856:HRQ721001 IBM720856:IBM721001 ILI720856:ILI721001 IVE720856:IVE721001 JFA720856:JFA721001 JOW720856:JOW721001 JYS720856:JYS721001 KIO720856:KIO721001 KSK720856:KSK721001 LCG720856:LCG721001 LMC720856:LMC721001 LVY720856:LVY721001 MFU720856:MFU721001 MPQ720856:MPQ721001 MZM720856:MZM721001 NJI720856:NJI721001 NTE720856:NTE721001 ODA720856:ODA721001 OMW720856:OMW721001 OWS720856:OWS721001 PGO720856:PGO721001 PQK720856:PQK721001 QAG720856:QAG721001 QKC720856:QKC721001 QTY720856:QTY721001 RDU720856:RDU721001 RNQ720856:RNQ721001 RXM720856:RXM721001 SHI720856:SHI721001 SRE720856:SRE721001 TBA720856:TBA721001 TKW720856:TKW721001 TUS720856:TUS721001 UEO720856:UEO721001 UOK720856:UOK721001 UYG720856:UYG721001 VIC720856:VIC721001 VRY720856:VRY721001 WBU720856:WBU721001 WLQ720856:WLQ721001 WVM720856:WVM721001 E786394:E786539 JA786392:JA786537 SW786392:SW786537 ACS786392:ACS786537 AMO786392:AMO786537 AWK786392:AWK786537 BGG786392:BGG786537 BQC786392:BQC786537 BZY786392:BZY786537 CJU786392:CJU786537 CTQ786392:CTQ786537 DDM786392:DDM786537 DNI786392:DNI786537 DXE786392:DXE786537 EHA786392:EHA786537 EQW786392:EQW786537 FAS786392:FAS786537 FKO786392:FKO786537 FUK786392:FUK786537 GEG786392:GEG786537 GOC786392:GOC786537 GXY786392:GXY786537 HHU786392:HHU786537 HRQ786392:HRQ786537 IBM786392:IBM786537 ILI786392:ILI786537 IVE786392:IVE786537 JFA786392:JFA786537 JOW786392:JOW786537 JYS786392:JYS786537 KIO786392:KIO786537 KSK786392:KSK786537 LCG786392:LCG786537 LMC786392:LMC786537 LVY786392:LVY786537 MFU786392:MFU786537 MPQ786392:MPQ786537 MZM786392:MZM786537 NJI786392:NJI786537 NTE786392:NTE786537 ODA786392:ODA786537 OMW786392:OMW786537 OWS786392:OWS786537 PGO786392:PGO786537 PQK786392:PQK786537 QAG786392:QAG786537 QKC786392:QKC786537 QTY786392:QTY786537 RDU786392:RDU786537 RNQ786392:RNQ786537 RXM786392:RXM786537 SHI786392:SHI786537 SRE786392:SRE786537 TBA786392:TBA786537 TKW786392:TKW786537 TUS786392:TUS786537 UEO786392:UEO786537 UOK786392:UOK786537 UYG786392:UYG786537 VIC786392:VIC786537 VRY786392:VRY786537 WBU786392:WBU786537 WLQ786392:WLQ786537 WVM786392:WVM786537 E851930:E852075 JA851928:JA852073 SW851928:SW852073 ACS851928:ACS852073 AMO851928:AMO852073 AWK851928:AWK852073 BGG851928:BGG852073 BQC851928:BQC852073 BZY851928:BZY852073 CJU851928:CJU852073 CTQ851928:CTQ852073 DDM851928:DDM852073 DNI851928:DNI852073 DXE851928:DXE852073 EHA851928:EHA852073 EQW851928:EQW852073 FAS851928:FAS852073 FKO851928:FKO852073 FUK851928:FUK852073 GEG851928:GEG852073 GOC851928:GOC852073 GXY851928:GXY852073 HHU851928:HHU852073 HRQ851928:HRQ852073 IBM851928:IBM852073 ILI851928:ILI852073 IVE851928:IVE852073 JFA851928:JFA852073 JOW851928:JOW852073 JYS851928:JYS852073 KIO851928:KIO852073 KSK851928:KSK852073 LCG851928:LCG852073 LMC851928:LMC852073 LVY851928:LVY852073 MFU851928:MFU852073 MPQ851928:MPQ852073 MZM851928:MZM852073 NJI851928:NJI852073 NTE851928:NTE852073 ODA851928:ODA852073 OMW851928:OMW852073 OWS851928:OWS852073 PGO851928:PGO852073 PQK851928:PQK852073 QAG851928:QAG852073 QKC851928:QKC852073 QTY851928:QTY852073 RDU851928:RDU852073 RNQ851928:RNQ852073 RXM851928:RXM852073 SHI851928:SHI852073 SRE851928:SRE852073 TBA851928:TBA852073 TKW851928:TKW852073 TUS851928:TUS852073 UEO851928:UEO852073 UOK851928:UOK852073 UYG851928:UYG852073 VIC851928:VIC852073 VRY851928:VRY852073 WBU851928:WBU852073 WLQ851928:WLQ852073 WVM851928:WVM852073 E917466:E917611 JA917464:JA917609 SW917464:SW917609 ACS917464:ACS917609 AMO917464:AMO917609 AWK917464:AWK917609 BGG917464:BGG917609 BQC917464:BQC917609 BZY917464:BZY917609 CJU917464:CJU917609 CTQ917464:CTQ917609 DDM917464:DDM917609 DNI917464:DNI917609 DXE917464:DXE917609 EHA917464:EHA917609 EQW917464:EQW917609 FAS917464:FAS917609 FKO917464:FKO917609 FUK917464:FUK917609 GEG917464:GEG917609 GOC917464:GOC917609 GXY917464:GXY917609 HHU917464:HHU917609 HRQ917464:HRQ917609 IBM917464:IBM917609 ILI917464:ILI917609 IVE917464:IVE917609 JFA917464:JFA917609 JOW917464:JOW917609 JYS917464:JYS917609 KIO917464:KIO917609 KSK917464:KSK917609 LCG917464:LCG917609 LMC917464:LMC917609 LVY917464:LVY917609 MFU917464:MFU917609 MPQ917464:MPQ917609 MZM917464:MZM917609 NJI917464:NJI917609 NTE917464:NTE917609 ODA917464:ODA917609 OMW917464:OMW917609 OWS917464:OWS917609 PGO917464:PGO917609 PQK917464:PQK917609 QAG917464:QAG917609 QKC917464:QKC917609 QTY917464:QTY917609 RDU917464:RDU917609 RNQ917464:RNQ917609 RXM917464:RXM917609 SHI917464:SHI917609 SRE917464:SRE917609 TBA917464:TBA917609 TKW917464:TKW917609 TUS917464:TUS917609 UEO917464:UEO917609 UOK917464:UOK917609 UYG917464:UYG917609 VIC917464:VIC917609 VRY917464:VRY917609 WBU917464:WBU917609 WLQ917464:WLQ917609 WVM917464:WVM917609 E983002:E983147 JA983000:JA983145 SW983000:SW983145 ACS983000:ACS983145 AMO983000:AMO983145 AWK983000:AWK983145 BGG983000:BGG983145 BQC983000:BQC983145 BZY983000:BZY983145 CJU983000:CJU983145 CTQ983000:CTQ983145 DDM983000:DDM983145 DNI983000:DNI983145 DXE983000:DXE983145 EHA983000:EHA983145 EQW983000:EQW983145 FAS983000:FAS983145 FKO983000:FKO983145 FUK983000:FUK983145 GEG983000:GEG983145 GOC983000:GOC983145 GXY983000:GXY983145 HHU983000:HHU983145 HRQ983000:HRQ983145 IBM983000:IBM983145 ILI983000:ILI983145 IVE983000:IVE983145 JFA983000:JFA983145 JOW983000:JOW983145 JYS983000:JYS983145 KIO983000:KIO983145 KSK983000:KSK983145 LCG983000:LCG983145 LMC983000:LMC983145 LVY983000:LVY983145 MFU983000:MFU983145 MPQ983000:MPQ983145 MZM983000:MZM983145 NJI983000:NJI983145 NTE983000:NTE983145 ODA983000:ODA983145 OMW983000:OMW983145 OWS983000:OWS983145 PGO983000:PGO983145 PQK983000:PQK983145 QAG983000:QAG983145 QKC983000:QKC983145 QTY983000:QTY983145 RDU983000:RDU983145 RNQ983000:RNQ983145 RXM983000:RXM983145 SHI983000:SHI983145 SRE983000:SRE983145 TBA983000:TBA983145 TKW983000:TKW983145 TUS983000:TUS983145 UEO983000:UEO983145 UOK983000:UOK983145 UYG983000:UYG983145 VIC983000:VIC983145 VRY983000:VRY983145 WBU983000:WBU983145 WLQ983000:WLQ983145 WVM983000:WVM983145 JA18:JA118 SW18:SW118 ACS18:ACS118 AMO18:AMO118 AWK18:AWK118 BGG18:BGG118 BQC18:BQC118 BZY18:BZY118 CJU18:CJU118 CTQ18:CTQ118 DDM18:DDM118 DNI18:DNI118 DXE18:DXE118 EHA18:EHA118 EQW18:EQW118 FAS18:FAS118 FKO18:FKO118 FUK18:FUK118 GEG18:GEG118 GOC18:GOC118 GXY18:GXY118 HHU18:HHU118 HRQ18:HRQ118 IBM18:IBM118 ILI18:ILI118 IVE18:IVE118 JFA18:JFA118 JOW18:JOW118 JYS18:JYS118 KIO18:KIO118 KSK18:KSK118 LCG18:LCG118 LMC18:LMC118 LVY18:LVY118 MFU18:MFU118 MPQ18:MPQ118 MZM18:MZM118 NJI18:NJI118 NTE18:NTE118 ODA18:ODA118 OMW18:OMW118 OWS18:OWS118 PGO18:PGO118 PQK18:PQK118 QAG18:QAG118 QKC18:QKC118 QTY18:QTY118 RDU18:RDU118 RNQ18:RNQ118 RXM18:RXM118 SHI18:SHI118 SRE18:SRE118 TBA18:TBA118 TKW18:TKW118 TUS18:TUS118 UEO18:UEO118 UOK18:UOK118 UYG18:UYG118 VIC18:VIC118 VRY18:VRY118 WBU18:WBU118 WLQ18:WLQ118 WVM18:WVM118 E18:E118" xr:uid="{00000000-0002-0000-0000-000000000000}">
      <formula1>meses</formula1>
    </dataValidation>
  </dataValidation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46"/>
  <sheetViews>
    <sheetView topLeftCell="B66" zoomScale="80" zoomScaleNormal="80" workbookViewId="0">
      <selection activeCell="E69" sqref="E69"/>
    </sheetView>
  </sheetViews>
  <sheetFormatPr baseColWidth="10" defaultColWidth="19.88671875" defaultRowHeight="14.4" x14ac:dyDescent="0.3"/>
  <cols>
    <col min="1" max="1" width="19.88671875" style="1" hidden="1" customWidth="1"/>
    <col min="2" max="2" width="9"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+J118</f>
        <v>9283874000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45302</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3">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3">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3">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60" customHeight="1" x14ac:dyDescent="0.3">
      <c r="A69" s="17" t="s">
        <v>179</v>
      </c>
      <c r="B69" s="21">
        <v>52</v>
      </c>
      <c r="C69" s="45">
        <v>85122100</v>
      </c>
      <c r="D69" s="45" t="s">
        <v>61</v>
      </c>
      <c r="E69" s="13" t="s">
        <v>53</v>
      </c>
      <c r="F69" s="14">
        <v>6</v>
      </c>
      <c r="G69" s="14" t="s">
        <v>35</v>
      </c>
      <c r="H69" s="14" t="s">
        <v>79</v>
      </c>
      <c r="I69" s="15">
        <v>25438000</v>
      </c>
      <c r="J69" s="15">
        <v>25438000</v>
      </c>
      <c r="K69" s="14" t="s">
        <v>58</v>
      </c>
      <c r="L69" s="14" t="s">
        <v>33</v>
      </c>
      <c r="M69" s="16" t="s">
        <v>34</v>
      </c>
    </row>
    <row r="70" spans="1:13" ht="60"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3">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3">
      <c r="A74" s="17"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60" customHeight="1" x14ac:dyDescent="0.3">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3">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3">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3">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3">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3">
      <c r="A80" s="17"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60" customHeight="1" x14ac:dyDescent="0.3">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3">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3">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3">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3">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3">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3">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3">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3">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3">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3">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3">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3">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3">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3">
      <c r="A95" s="17"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60" customHeight="1" x14ac:dyDescent="0.3">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3">
      <c r="A97" s="17"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60" customHeight="1" x14ac:dyDescent="0.3">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3">
      <c r="A99" s="17"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60" customHeight="1" x14ac:dyDescent="0.3">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3">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3">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3">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3">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3">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3">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3">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3">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3">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3">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3">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3">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3">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3">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3">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3">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3">
      <c r="A117" s="109"/>
      <c r="B117" s="21">
        <v>101</v>
      </c>
      <c r="C117" s="395"/>
      <c r="D117" s="395"/>
      <c r="E117" s="396"/>
      <c r="F117" s="397"/>
      <c r="G117" s="397"/>
      <c r="H117" s="397"/>
      <c r="I117" s="398"/>
      <c r="J117" s="399"/>
      <c r="K117" s="397"/>
      <c r="L117" s="397"/>
      <c r="M117" s="397"/>
    </row>
    <row r="118" spans="1:13" ht="28.5" customHeight="1" x14ac:dyDescent="0.3">
      <c r="I118" s="36">
        <f>SUM(I18:I116)</f>
        <v>9645693000</v>
      </c>
      <c r="J118" s="36">
        <f>SUM(J18:J116)</f>
        <v>9283874000</v>
      </c>
      <c r="K118" s="46">
        <f>+I118-J118</f>
        <v>361819000</v>
      </c>
    </row>
    <row r="119" spans="1:13" x14ac:dyDescent="0.3">
      <c r="C119" s="119" t="s">
        <v>217</v>
      </c>
    </row>
    <row r="120" spans="1:13" ht="28.8" x14ac:dyDescent="0.3">
      <c r="C120" s="11" t="s">
        <v>20</v>
      </c>
      <c r="D120" s="11" t="s">
        <v>218</v>
      </c>
      <c r="E120" s="11" t="s">
        <v>29</v>
      </c>
    </row>
    <row r="121" spans="1:13" ht="97.5" customHeight="1" x14ac:dyDescent="0.3">
      <c r="C121" s="45" t="s">
        <v>205</v>
      </c>
      <c r="D121" s="9" t="s">
        <v>63</v>
      </c>
      <c r="E121" s="129" t="s">
        <v>219</v>
      </c>
    </row>
    <row r="122" spans="1:13" ht="158.4" x14ac:dyDescent="0.3">
      <c r="C122" s="45" t="s">
        <v>42</v>
      </c>
      <c r="D122" s="16" t="s">
        <v>137</v>
      </c>
      <c r="E122" s="129" t="s">
        <v>219</v>
      </c>
    </row>
    <row r="123" spans="1:13" ht="72" x14ac:dyDescent="0.3">
      <c r="C123" s="45" t="s">
        <v>205</v>
      </c>
      <c r="D123" s="45">
        <v>84121806</v>
      </c>
      <c r="E123" s="129" t="s">
        <v>219</v>
      </c>
    </row>
    <row r="124" spans="1:13" x14ac:dyDescent="0.3">
      <c r="K124" s="36"/>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ht="30" customHeight="1" x14ac:dyDescent="0.3">
      <c r="K133" s="36"/>
    </row>
    <row r="134" spans="7:12" x14ac:dyDescent="0.3">
      <c r="K134" s="36"/>
    </row>
    <row r="135" spans="7:12" x14ac:dyDescent="0.3">
      <c r="K135" s="36"/>
    </row>
    <row r="136" spans="7:12" x14ac:dyDescent="0.3">
      <c r="K136" s="36"/>
    </row>
    <row r="137" spans="7:12" x14ac:dyDescent="0.3">
      <c r="K137" s="36"/>
    </row>
    <row r="138" spans="7:12" x14ac:dyDescent="0.3">
      <c r="K138" s="36"/>
      <c r="L138" s="38"/>
    </row>
    <row r="139" spans="7:12" x14ac:dyDescent="0.3">
      <c r="K139" s="36"/>
    </row>
    <row r="140" spans="7:12" ht="68.25" customHeight="1" x14ac:dyDescent="0.3">
      <c r="K140" s="36"/>
    </row>
    <row r="141" spans="7:12" x14ac:dyDescent="0.3">
      <c r="G141" s="47"/>
      <c r="K141" s="36"/>
    </row>
    <row r="142" spans="7:12" ht="38.4" customHeight="1" x14ac:dyDescent="0.3">
      <c r="K142" s="36"/>
    </row>
    <row r="143" spans="7:12" x14ac:dyDescent="0.3">
      <c r="K143" s="36"/>
    </row>
    <row r="144" spans="7:12" x14ac:dyDescent="0.3">
      <c r="K144" s="36"/>
    </row>
    <row r="145" spans="11:11" x14ac:dyDescent="0.3">
      <c r="K145" s="36"/>
    </row>
    <row r="146" spans="11:11" x14ac:dyDescent="0.3">
      <c r="K146" s="36"/>
    </row>
  </sheetData>
  <autoFilter ref="A17:M123" xr:uid="{00000000-0009-0000-0000-000000000000}"/>
  <mergeCells count="2">
    <mergeCell ref="G5:J9"/>
    <mergeCell ref="G11:J15"/>
  </mergeCells>
  <dataValidations count="5">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00000000-0002-0000-0000-000000000000}">
      <formula1>meses</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00000000-0002-0000-0000-000001000000}">
      <formula1>vfestado</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00000000-0002-0000-0000-000002000000}">
      <formula1>vf</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00000000-0002-0000-0000-000003000000}">
      <formula1>fuenteRecursos</formula1>
    </dataValidation>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G18:G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JC18:JC117" xr:uid="{00000000-0002-0000-0000-000004000000}">
      <formula1>modalidad</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52ACB-952C-4215-957E-13134212E175}">
  <dimension ref="A2:M146"/>
  <sheetViews>
    <sheetView tabSelected="1" topLeftCell="B65" zoomScale="80" zoomScaleNormal="80" workbookViewId="0">
      <selection activeCell="G69" sqref="G69"/>
    </sheetView>
  </sheetViews>
  <sheetFormatPr baseColWidth="10" defaultColWidth="19.88671875" defaultRowHeight="14.4" x14ac:dyDescent="0.3"/>
  <cols>
    <col min="1" max="1" width="19.88671875" style="1" hidden="1" customWidth="1"/>
    <col min="2" max="2" width="9" style="1" customWidth="1"/>
    <col min="3" max="3" width="42" style="1" customWidth="1"/>
    <col min="4" max="4" width="73.88671875" style="1" customWidth="1"/>
    <col min="5" max="5" width="19.88671875" style="1"/>
    <col min="6" max="6" width="19.88671875" style="3"/>
    <col min="7" max="8" width="19.88671875" style="4"/>
    <col min="9" max="9" width="22.21875" style="4" customWidth="1"/>
    <col min="10" max="10" width="23.44140625" style="3" customWidth="1"/>
    <col min="11" max="11" width="22.77734375" style="4" customWidth="1"/>
    <col min="12" max="12" width="19.88671875" style="4"/>
    <col min="13" max="13" width="19.88671875" style="3"/>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+J118</f>
        <v>9283874000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21" x14ac:dyDescent="0.4">
      <c r="C15" s="44" t="s">
        <v>18</v>
      </c>
      <c r="D15" s="209">
        <v>45302</v>
      </c>
      <c r="G15" s="406"/>
      <c r="H15" s="407"/>
      <c r="I15" s="407"/>
      <c r="J15" s="408"/>
    </row>
    <row r="16" spans="3:10" x14ac:dyDescent="0.3">
      <c r="D16" s="10"/>
      <c r="J16" s="4"/>
    </row>
    <row r="17" spans="1:13"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3" ht="54.75" customHeight="1" x14ac:dyDescent="0.3">
      <c r="A18" s="12" t="s">
        <v>178</v>
      </c>
      <c r="B18" s="21">
        <v>1</v>
      </c>
      <c r="C18" s="45" t="s">
        <v>105</v>
      </c>
      <c r="D18" s="45" t="s">
        <v>106</v>
      </c>
      <c r="E18" s="13" t="s">
        <v>53</v>
      </c>
      <c r="F18" s="14">
        <v>9</v>
      </c>
      <c r="G18" s="14" t="s">
        <v>31</v>
      </c>
      <c r="H18" s="14" t="s">
        <v>79</v>
      </c>
      <c r="I18" s="15">
        <v>29765000</v>
      </c>
      <c r="J18" s="15">
        <v>29765000</v>
      </c>
      <c r="K18" s="14" t="s">
        <v>32</v>
      </c>
      <c r="L18" s="14" t="s">
        <v>33</v>
      </c>
      <c r="M18" s="16" t="s">
        <v>34</v>
      </c>
    </row>
    <row r="19" spans="1:13" ht="40.5" customHeight="1" x14ac:dyDescent="0.3">
      <c r="A19" s="12" t="s">
        <v>178</v>
      </c>
      <c r="B19" s="21">
        <v>2</v>
      </c>
      <c r="C19" s="45" t="s">
        <v>105</v>
      </c>
      <c r="D19" s="45" t="s">
        <v>107</v>
      </c>
      <c r="E19" s="13" t="s">
        <v>50</v>
      </c>
      <c r="F19" s="14">
        <v>8</v>
      </c>
      <c r="G19" s="14" t="s">
        <v>31</v>
      </c>
      <c r="H19" s="14" t="s">
        <v>79</v>
      </c>
      <c r="I19" s="15">
        <v>106504000</v>
      </c>
      <c r="J19" s="15">
        <v>106504000</v>
      </c>
      <c r="K19" s="14" t="s">
        <v>32</v>
      </c>
      <c r="L19" s="14" t="s">
        <v>33</v>
      </c>
      <c r="M19" s="16" t="s">
        <v>34</v>
      </c>
    </row>
    <row r="20" spans="1:13" ht="40.5" customHeight="1" x14ac:dyDescent="0.3">
      <c r="A20" s="12" t="s">
        <v>178</v>
      </c>
      <c r="B20" s="21">
        <v>3</v>
      </c>
      <c r="C20" s="45" t="s">
        <v>105</v>
      </c>
      <c r="D20" s="45" t="s">
        <v>108</v>
      </c>
      <c r="E20" s="13" t="s">
        <v>50</v>
      </c>
      <c r="F20" s="14">
        <v>8</v>
      </c>
      <c r="G20" s="14" t="s">
        <v>31</v>
      </c>
      <c r="H20" s="14" t="s">
        <v>79</v>
      </c>
      <c r="I20" s="15">
        <v>30372000</v>
      </c>
      <c r="J20" s="15">
        <v>30372000</v>
      </c>
      <c r="K20" s="14" t="s">
        <v>32</v>
      </c>
      <c r="L20" s="14" t="s">
        <v>33</v>
      </c>
      <c r="M20" s="16" t="s">
        <v>34</v>
      </c>
    </row>
    <row r="21" spans="1:13" ht="40.5" customHeight="1" x14ac:dyDescent="0.3">
      <c r="A21" s="12" t="s">
        <v>178</v>
      </c>
      <c r="B21" s="21">
        <v>4</v>
      </c>
      <c r="C21" s="45" t="s">
        <v>105</v>
      </c>
      <c r="D21" s="45" t="s">
        <v>109</v>
      </c>
      <c r="E21" s="13" t="s">
        <v>50</v>
      </c>
      <c r="F21" s="14">
        <v>8</v>
      </c>
      <c r="G21" s="14" t="s">
        <v>31</v>
      </c>
      <c r="H21" s="14" t="s">
        <v>79</v>
      </c>
      <c r="I21" s="15">
        <v>75323000</v>
      </c>
      <c r="J21" s="15">
        <v>75323000</v>
      </c>
      <c r="K21" s="14" t="s">
        <v>32</v>
      </c>
      <c r="L21" s="14" t="s">
        <v>33</v>
      </c>
      <c r="M21" s="16" t="s">
        <v>34</v>
      </c>
    </row>
    <row r="22" spans="1:13" ht="40.5" customHeight="1" x14ac:dyDescent="0.3">
      <c r="A22" s="12" t="s">
        <v>178</v>
      </c>
      <c r="B22" s="21">
        <v>5</v>
      </c>
      <c r="C22" s="45" t="s">
        <v>105</v>
      </c>
      <c r="D22" s="45" t="s">
        <v>110</v>
      </c>
      <c r="E22" s="13" t="s">
        <v>46</v>
      </c>
      <c r="F22" s="14">
        <v>9</v>
      </c>
      <c r="G22" s="14" t="s">
        <v>31</v>
      </c>
      <c r="H22" s="14" t="s">
        <v>79</v>
      </c>
      <c r="I22" s="15">
        <v>57909000</v>
      </c>
      <c r="J22" s="15">
        <v>57909000</v>
      </c>
      <c r="K22" s="14" t="s">
        <v>32</v>
      </c>
      <c r="L22" s="14" t="s">
        <v>33</v>
      </c>
      <c r="M22" s="16" t="s">
        <v>34</v>
      </c>
    </row>
    <row r="23" spans="1:13" ht="40.5" customHeight="1" x14ac:dyDescent="0.3">
      <c r="A23" s="12" t="s">
        <v>178</v>
      </c>
      <c r="B23" s="21">
        <v>6</v>
      </c>
      <c r="C23" s="45" t="s">
        <v>105</v>
      </c>
      <c r="D23" s="45" t="s">
        <v>111</v>
      </c>
      <c r="E23" s="13" t="s">
        <v>50</v>
      </c>
      <c r="F23" s="14">
        <v>8</v>
      </c>
      <c r="G23" s="14" t="s">
        <v>41</v>
      </c>
      <c r="H23" s="14" t="s">
        <v>79</v>
      </c>
      <c r="I23" s="15">
        <v>60744000</v>
      </c>
      <c r="J23" s="15">
        <v>60744000</v>
      </c>
      <c r="K23" s="14" t="s">
        <v>32</v>
      </c>
      <c r="L23" s="14" t="s">
        <v>33</v>
      </c>
      <c r="M23" s="16" t="s">
        <v>34</v>
      </c>
    </row>
    <row r="24" spans="1:13" ht="40.5" customHeight="1" x14ac:dyDescent="0.3">
      <c r="A24" s="12" t="s">
        <v>178</v>
      </c>
      <c r="B24" s="21">
        <v>7</v>
      </c>
      <c r="C24" s="45" t="s">
        <v>105</v>
      </c>
      <c r="D24" s="45" t="s">
        <v>112</v>
      </c>
      <c r="E24" s="13" t="s">
        <v>50</v>
      </c>
      <c r="F24" s="14">
        <v>8</v>
      </c>
      <c r="G24" s="14" t="s">
        <v>31</v>
      </c>
      <c r="H24" s="14" t="s">
        <v>79</v>
      </c>
      <c r="I24" s="15">
        <v>46165000</v>
      </c>
      <c r="J24" s="15">
        <v>46165000</v>
      </c>
      <c r="K24" s="14" t="s">
        <v>32</v>
      </c>
      <c r="L24" s="14" t="s">
        <v>33</v>
      </c>
      <c r="M24" s="16" t="s">
        <v>34</v>
      </c>
    </row>
    <row r="25" spans="1:13" ht="40.5" customHeight="1" x14ac:dyDescent="0.3">
      <c r="A25" s="12" t="s">
        <v>178</v>
      </c>
      <c r="B25" s="21">
        <v>8</v>
      </c>
      <c r="C25" s="45" t="s">
        <v>105</v>
      </c>
      <c r="D25" s="45" t="s">
        <v>113</v>
      </c>
      <c r="E25" s="13" t="s">
        <v>46</v>
      </c>
      <c r="F25" s="14">
        <v>7</v>
      </c>
      <c r="G25" s="14" t="s">
        <v>41</v>
      </c>
      <c r="H25" s="14" t="s">
        <v>79</v>
      </c>
      <c r="I25" s="15">
        <v>41913000</v>
      </c>
      <c r="J25" s="15">
        <v>41913000</v>
      </c>
      <c r="K25" s="14" t="s">
        <v>32</v>
      </c>
      <c r="L25" s="14" t="s">
        <v>33</v>
      </c>
      <c r="M25" s="16" t="s">
        <v>34</v>
      </c>
    </row>
    <row r="26" spans="1:13" ht="40.5" customHeight="1" x14ac:dyDescent="0.3">
      <c r="A26" s="12" t="s">
        <v>178</v>
      </c>
      <c r="B26" s="21">
        <v>9</v>
      </c>
      <c r="C26" s="45" t="s">
        <v>105</v>
      </c>
      <c r="D26" s="45" t="s">
        <v>114</v>
      </c>
      <c r="E26" s="13" t="s">
        <v>46</v>
      </c>
      <c r="F26" s="14">
        <v>7</v>
      </c>
      <c r="G26" s="14" t="s">
        <v>41</v>
      </c>
      <c r="H26" s="14" t="s">
        <v>79</v>
      </c>
      <c r="I26" s="15">
        <v>42521000</v>
      </c>
      <c r="J26" s="15">
        <v>42521000</v>
      </c>
      <c r="K26" s="14" t="s">
        <v>32</v>
      </c>
      <c r="L26" s="14" t="s">
        <v>33</v>
      </c>
      <c r="M26" s="16" t="s">
        <v>34</v>
      </c>
    </row>
    <row r="27" spans="1:13" ht="40.5" customHeight="1" x14ac:dyDescent="0.3">
      <c r="A27" s="12" t="s">
        <v>178</v>
      </c>
      <c r="B27" s="21">
        <v>10</v>
      </c>
      <c r="C27" s="45" t="s">
        <v>105</v>
      </c>
      <c r="D27" s="45" t="s">
        <v>115</v>
      </c>
      <c r="E27" s="13" t="s">
        <v>50</v>
      </c>
      <c r="F27" s="14">
        <v>8</v>
      </c>
      <c r="G27" s="14" t="s">
        <v>31</v>
      </c>
      <c r="H27" s="14" t="s">
        <v>79</v>
      </c>
      <c r="I27" s="15">
        <v>45760000</v>
      </c>
      <c r="J27" s="15">
        <v>45760000</v>
      </c>
      <c r="K27" s="14" t="s">
        <v>32</v>
      </c>
      <c r="L27" s="14" t="s">
        <v>33</v>
      </c>
      <c r="M27" s="16" t="s">
        <v>34</v>
      </c>
    </row>
    <row r="28" spans="1:13" ht="40.5" customHeight="1" x14ac:dyDescent="0.3">
      <c r="A28" s="12" t="s">
        <v>178</v>
      </c>
      <c r="B28" s="21">
        <v>11</v>
      </c>
      <c r="C28" s="45" t="s">
        <v>105</v>
      </c>
      <c r="D28" s="45" t="s">
        <v>116</v>
      </c>
      <c r="E28" s="13" t="s">
        <v>53</v>
      </c>
      <c r="F28" s="14">
        <v>9</v>
      </c>
      <c r="G28" s="14" t="s">
        <v>41</v>
      </c>
      <c r="H28" s="14" t="s">
        <v>79</v>
      </c>
      <c r="I28" s="15">
        <v>49203000</v>
      </c>
      <c r="J28" s="15">
        <v>49203000</v>
      </c>
      <c r="K28" s="14" t="s">
        <v>32</v>
      </c>
      <c r="L28" s="14" t="s">
        <v>33</v>
      </c>
      <c r="M28" s="16" t="s">
        <v>34</v>
      </c>
    </row>
    <row r="29" spans="1:13" ht="40.5" customHeight="1" x14ac:dyDescent="0.3">
      <c r="A29" s="12" t="s">
        <v>178</v>
      </c>
      <c r="B29" s="21">
        <v>12</v>
      </c>
      <c r="C29" s="45" t="s">
        <v>105</v>
      </c>
      <c r="D29" s="45" t="s">
        <v>117</v>
      </c>
      <c r="E29" s="13" t="s">
        <v>50</v>
      </c>
      <c r="F29" s="14">
        <v>8</v>
      </c>
      <c r="G29" s="14" t="s">
        <v>31</v>
      </c>
      <c r="H29" s="14" t="s">
        <v>79</v>
      </c>
      <c r="I29" s="15">
        <v>41306000</v>
      </c>
      <c r="J29" s="15">
        <v>41306000</v>
      </c>
      <c r="K29" s="14" t="s">
        <v>32</v>
      </c>
      <c r="L29" s="14" t="s">
        <v>33</v>
      </c>
      <c r="M29" s="16" t="s">
        <v>34</v>
      </c>
    </row>
    <row r="30" spans="1:13" ht="40.5" customHeight="1" x14ac:dyDescent="0.3">
      <c r="A30" s="12" t="s">
        <v>178</v>
      </c>
      <c r="B30" s="21">
        <v>13</v>
      </c>
      <c r="C30" s="45" t="s">
        <v>105</v>
      </c>
      <c r="D30" s="45" t="s">
        <v>118</v>
      </c>
      <c r="E30" s="13" t="s">
        <v>53</v>
      </c>
      <c r="F30" s="14">
        <v>9</v>
      </c>
      <c r="G30" s="14" t="s">
        <v>31</v>
      </c>
      <c r="H30" s="14" t="s">
        <v>79</v>
      </c>
      <c r="I30" s="15">
        <v>46165000</v>
      </c>
      <c r="J30" s="15">
        <v>46165000</v>
      </c>
      <c r="K30" s="14" t="s">
        <v>32</v>
      </c>
      <c r="L30" s="14" t="s">
        <v>33</v>
      </c>
      <c r="M30" s="16" t="s">
        <v>34</v>
      </c>
    </row>
    <row r="31" spans="1:13" ht="40.5" customHeight="1" x14ac:dyDescent="0.3">
      <c r="A31" s="12" t="s">
        <v>178</v>
      </c>
      <c r="B31" s="21">
        <v>14</v>
      </c>
      <c r="C31" s="45" t="s">
        <v>105</v>
      </c>
      <c r="D31" s="45" t="s">
        <v>119</v>
      </c>
      <c r="E31" s="13" t="s">
        <v>50</v>
      </c>
      <c r="F31" s="14">
        <v>8</v>
      </c>
      <c r="G31" s="14" t="s">
        <v>31</v>
      </c>
      <c r="H31" s="14" t="s">
        <v>79</v>
      </c>
      <c r="I31" s="15">
        <v>20653000</v>
      </c>
      <c r="J31" s="15">
        <v>20653000</v>
      </c>
      <c r="K31" s="14" t="s">
        <v>32</v>
      </c>
      <c r="L31" s="14" t="s">
        <v>33</v>
      </c>
      <c r="M31" s="16" t="s">
        <v>34</v>
      </c>
    </row>
    <row r="32" spans="1:13" ht="47.25" customHeight="1" x14ac:dyDescent="0.3">
      <c r="A32" s="12" t="s">
        <v>178</v>
      </c>
      <c r="B32" s="21">
        <v>15</v>
      </c>
      <c r="C32" s="45" t="s">
        <v>105</v>
      </c>
      <c r="D32" s="45" t="s">
        <v>120</v>
      </c>
      <c r="E32" s="13" t="s">
        <v>50</v>
      </c>
      <c r="F32" s="14">
        <v>8</v>
      </c>
      <c r="G32" s="14" t="s">
        <v>31</v>
      </c>
      <c r="H32" s="14" t="s">
        <v>79</v>
      </c>
      <c r="I32" s="15">
        <v>23083000</v>
      </c>
      <c r="J32" s="15">
        <v>23083000</v>
      </c>
      <c r="K32" s="14" t="s">
        <v>32</v>
      </c>
      <c r="L32" s="14" t="s">
        <v>33</v>
      </c>
      <c r="M32" s="16" t="s">
        <v>34</v>
      </c>
    </row>
    <row r="33" spans="1:13" ht="40.5" customHeight="1" x14ac:dyDescent="0.3">
      <c r="A33" s="12" t="s">
        <v>178</v>
      </c>
      <c r="B33" s="21">
        <v>16</v>
      </c>
      <c r="C33" s="45" t="s">
        <v>105</v>
      </c>
      <c r="D33" s="45" t="s">
        <v>121</v>
      </c>
      <c r="E33" s="13" t="s">
        <v>50</v>
      </c>
      <c r="F33" s="14">
        <v>8</v>
      </c>
      <c r="G33" s="14" t="s">
        <v>31</v>
      </c>
      <c r="H33" s="14" t="s">
        <v>79</v>
      </c>
      <c r="I33" s="15">
        <v>45760000</v>
      </c>
      <c r="J33" s="15">
        <v>45760000</v>
      </c>
      <c r="K33" s="14" t="s">
        <v>32</v>
      </c>
      <c r="L33" s="14" t="s">
        <v>33</v>
      </c>
      <c r="M33" s="16" t="s">
        <v>34</v>
      </c>
    </row>
    <row r="34" spans="1:13" ht="40.5" customHeight="1" x14ac:dyDescent="0.3">
      <c r="A34" s="12" t="s">
        <v>178</v>
      </c>
      <c r="B34" s="21">
        <v>17</v>
      </c>
      <c r="C34" s="45" t="s">
        <v>105</v>
      </c>
      <c r="D34" s="45" t="s">
        <v>122</v>
      </c>
      <c r="E34" s="13" t="s">
        <v>46</v>
      </c>
      <c r="F34" s="14">
        <v>7</v>
      </c>
      <c r="G34" s="14" t="s">
        <v>31</v>
      </c>
      <c r="H34" s="14" t="s">
        <v>79</v>
      </c>
      <c r="I34" s="15">
        <v>34827000</v>
      </c>
      <c r="J34" s="15">
        <v>34827000</v>
      </c>
      <c r="K34" s="14" t="s">
        <v>32</v>
      </c>
      <c r="L34" s="14" t="s">
        <v>33</v>
      </c>
      <c r="M34" s="16" t="s">
        <v>34</v>
      </c>
    </row>
    <row r="35" spans="1:13" ht="40.5" customHeight="1" x14ac:dyDescent="0.3">
      <c r="A35" s="12" t="s">
        <v>178</v>
      </c>
      <c r="B35" s="21">
        <v>18</v>
      </c>
      <c r="C35" s="45" t="s">
        <v>105</v>
      </c>
      <c r="D35" s="45" t="s">
        <v>123</v>
      </c>
      <c r="E35" s="13" t="s">
        <v>46</v>
      </c>
      <c r="F35" s="14">
        <v>7</v>
      </c>
      <c r="G35" s="14" t="s">
        <v>31</v>
      </c>
      <c r="H35" s="14" t="s">
        <v>79</v>
      </c>
      <c r="I35" s="15">
        <v>46165000</v>
      </c>
      <c r="J35" s="15">
        <v>46165000</v>
      </c>
      <c r="K35" s="14" t="s">
        <v>32</v>
      </c>
      <c r="L35" s="14" t="s">
        <v>33</v>
      </c>
      <c r="M35" s="16" t="s">
        <v>34</v>
      </c>
    </row>
    <row r="36" spans="1:13" ht="40.5" customHeight="1" x14ac:dyDescent="0.3">
      <c r="A36" s="12" t="s">
        <v>178</v>
      </c>
      <c r="B36" s="21">
        <v>19</v>
      </c>
      <c r="C36" s="45" t="s">
        <v>105</v>
      </c>
      <c r="D36" s="45" t="s">
        <v>124</v>
      </c>
      <c r="E36" s="13" t="s">
        <v>50</v>
      </c>
      <c r="F36" s="14">
        <v>8</v>
      </c>
      <c r="G36" s="14" t="s">
        <v>31</v>
      </c>
      <c r="H36" s="14" t="s">
        <v>79</v>
      </c>
      <c r="I36" s="15">
        <v>48190000</v>
      </c>
      <c r="J36" s="15">
        <v>48190000</v>
      </c>
      <c r="K36" s="14" t="s">
        <v>32</v>
      </c>
      <c r="L36" s="14" t="s">
        <v>33</v>
      </c>
      <c r="M36" s="16" t="s">
        <v>34</v>
      </c>
    </row>
    <row r="37" spans="1:13" ht="40.5" customHeight="1" x14ac:dyDescent="0.3">
      <c r="A37" s="12" t="s">
        <v>178</v>
      </c>
      <c r="B37" s="21">
        <v>20</v>
      </c>
      <c r="C37" s="45" t="s">
        <v>105</v>
      </c>
      <c r="D37" s="45" t="s">
        <v>125</v>
      </c>
      <c r="E37" s="13" t="s">
        <v>46</v>
      </c>
      <c r="F37" s="14">
        <v>7</v>
      </c>
      <c r="G37" s="14" t="s">
        <v>31</v>
      </c>
      <c r="H37" s="14" t="s">
        <v>79</v>
      </c>
      <c r="I37" s="15">
        <v>55480000</v>
      </c>
      <c r="J37" s="15">
        <v>55480000</v>
      </c>
      <c r="K37" s="14" t="s">
        <v>32</v>
      </c>
      <c r="L37" s="14" t="s">
        <v>33</v>
      </c>
      <c r="M37" s="16" t="s">
        <v>34</v>
      </c>
    </row>
    <row r="38" spans="1:13" ht="40.5" customHeight="1" x14ac:dyDescent="0.3">
      <c r="A38" s="12" t="s">
        <v>178</v>
      </c>
      <c r="B38" s="21">
        <v>21</v>
      </c>
      <c r="C38" s="45" t="s">
        <v>105</v>
      </c>
      <c r="D38" s="45" t="s">
        <v>126</v>
      </c>
      <c r="E38" s="13" t="s">
        <v>46</v>
      </c>
      <c r="F38" s="14">
        <v>7</v>
      </c>
      <c r="G38" s="14" t="s">
        <v>31</v>
      </c>
      <c r="H38" s="14" t="s">
        <v>79</v>
      </c>
      <c r="I38" s="15">
        <v>50620000</v>
      </c>
      <c r="J38" s="15">
        <v>50620000</v>
      </c>
      <c r="K38" s="14" t="s">
        <v>32</v>
      </c>
      <c r="L38" s="14" t="s">
        <v>33</v>
      </c>
      <c r="M38" s="16" t="s">
        <v>34</v>
      </c>
    </row>
    <row r="39" spans="1:13" ht="40.5" customHeight="1" x14ac:dyDescent="0.3">
      <c r="A39" s="12" t="s">
        <v>178</v>
      </c>
      <c r="B39" s="21">
        <v>22</v>
      </c>
      <c r="C39" s="45" t="s">
        <v>105</v>
      </c>
      <c r="D39" s="45" t="s">
        <v>127</v>
      </c>
      <c r="E39" s="13" t="s">
        <v>46</v>
      </c>
      <c r="F39" s="14">
        <v>7</v>
      </c>
      <c r="G39" s="14" t="s">
        <v>31</v>
      </c>
      <c r="H39" s="14" t="s">
        <v>79</v>
      </c>
      <c r="I39" s="15">
        <v>41306000</v>
      </c>
      <c r="J39" s="15">
        <v>41306000</v>
      </c>
      <c r="K39" s="14" t="s">
        <v>32</v>
      </c>
      <c r="L39" s="14" t="s">
        <v>33</v>
      </c>
      <c r="M39" s="16" t="s">
        <v>34</v>
      </c>
    </row>
    <row r="40" spans="1:13" ht="40.5" customHeight="1" x14ac:dyDescent="0.3">
      <c r="A40" s="12" t="s">
        <v>178</v>
      </c>
      <c r="B40" s="21">
        <v>23</v>
      </c>
      <c r="C40" s="45" t="s">
        <v>105</v>
      </c>
      <c r="D40" s="45" t="s">
        <v>128</v>
      </c>
      <c r="E40" s="13" t="s">
        <v>50</v>
      </c>
      <c r="F40" s="14">
        <v>8</v>
      </c>
      <c r="G40" s="14" t="s">
        <v>31</v>
      </c>
      <c r="H40" s="14" t="s">
        <v>79</v>
      </c>
      <c r="I40" s="15">
        <v>41306000</v>
      </c>
      <c r="J40" s="15">
        <v>41306000</v>
      </c>
      <c r="K40" s="14" t="s">
        <v>32</v>
      </c>
      <c r="L40" s="14" t="s">
        <v>33</v>
      </c>
      <c r="M40" s="16" t="s">
        <v>34</v>
      </c>
    </row>
    <row r="41" spans="1:13" ht="40.5" customHeight="1" x14ac:dyDescent="0.3">
      <c r="A41" s="12" t="s">
        <v>178</v>
      </c>
      <c r="B41" s="21">
        <v>24</v>
      </c>
      <c r="C41" s="45" t="s">
        <v>105</v>
      </c>
      <c r="D41" s="45" t="s">
        <v>129</v>
      </c>
      <c r="E41" s="13" t="s">
        <v>50</v>
      </c>
      <c r="F41" s="14">
        <v>8</v>
      </c>
      <c r="G41" s="14" t="s">
        <v>31</v>
      </c>
      <c r="H41" s="14" t="s">
        <v>79</v>
      </c>
      <c r="I41" s="15">
        <v>48190000</v>
      </c>
      <c r="J41" s="15">
        <v>48190000</v>
      </c>
      <c r="K41" s="14" t="s">
        <v>32</v>
      </c>
      <c r="L41" s="14" t="s">
        <v>33</v>
      </c>
      <c r="M41" s="16" t="s">
        <v>34</v>
      </c>
    </row>
    <row r="42" spans="1:13" ht="40.5" customHeight="1" x14ac:dyDescent="0.3">
      <c r="A42" s="12" t="s">
        <v>178</v>
      </c>
      <c r="B42" s="21">
        <v>25</v>
      </c>
      <c r="C42" s="45" t="s">
        <v>105</v>
      </c>
      <c r="D42" s="45" t="s">
        <v>130</v>
      </c>
      <c r="E42" s="13" t="s">
        <v>46</v>
      </c>
      <c r="F42" s="14">
        <v>7</v>
      </c>
      <c r="G42" s="14" t="s">
        <v>31</v>
      </c>
      <c r="H42" s="14" t="s">
        <v>79</v>
      </c>
      <c r="I42" s="15">
        <v>25512000</v>
      </c>
      <c r="J42" s="15">
        <v>25512000</v>
      </c>
      <c r="K42" s="14" t="s">
        <v>32</v>
      </c>
      <c r="L42" s="14" t="s">
        <v>33</v>
      </c>
      <c r="M42" s="16" t="s">
        <v>34</v>
      </c>
    </row>
    <row r="43" spans="1:13" ht="40.5" customHeight="1" x14ac:dyDescent="0.3">
      <c r="A43" s="12" t="s">
        <v>178</v>
      </c>
      <c r="B43" s="21">
        <v>26</v>
      </c>
      <c r="C43" s="45" t="s">
        <v>105</v>
      </c>
      <c r="D43" s="45" t="s">
        <v>131</v>
      </c>
      <c r="E43" s="13" t="s">
        <v>50</v>
      </c>
      <c r="F43" s="14">
        <v>8</v>
      </c>
      <c r="G43" s="14" t="s">
        <v>31</v>
      </c>
      <c r="H43" s="14" t="s">
        <v>79</v>
      </c>
      <c r="I43" s="15">
        <v>84232000</v>
      </c>
      <c r="J43" s="15">
        <v>84232000</v>
      </c>
      <c r="K43" s="14" t="s">
        <v>32</v>
      </c>
      <c r="L43" s="14" t="s">
        <v>33</v>
      </c>
      <c r="M43" s="16" t="s">
        <v>34</v>
      </c>
    </row>
    <row r="44" spans="1:13" ht="40.5" customHeight="1" x14ac:dyDescent="0.3">
      <c r="A44" s="12" t="s">
        <v>178</v>
      </c>
      <c r="B44" s="21">
        <v>27</v>
      </c>
      <c r="C44" s="45" t="s">
        <v>105</v>
      </c>
      <c r="D44" s="45" t="s">
        <v>132</v>
      </c>
      <c r="E44" s="13" t="s">
        <v>46</v>
      </c>
      <c r="F44" s="14">
        <v>7</v>
      </c>
      <c r="G44" s="14" t="s">
        <v>31</v>
      </c>
      <c r="H44" s="14" t="s">
        <v>79</v>
      </c>
      <c r="I44" s="15">
        <v>43736000</v>
      </c>
      <c r="J44" s="15">
        <v>43736000</v>
      </c>
      <c r="K44" s="14" t="s">
        <v>32</v>
      </c>
      <c r="L44" s="14" t="s">
        <v>33</v>
      </c>
      <c r="M44" s="16" t="s">
        <v>34</v>
      </c>
    </row>
    <row r="45" spans="1:13" ht="40.5" customHeight="1" x14ac:dyDescent="0.3">
      <c r="A45" s="12" t="s">
        <v>178</v>
      </c>
      <c r="B45" s="21">
        <v>28</v>
      </c>
      <c r="C45" s="45" t="s">
        <v>105</v>
      </c>
      <c r="D45" s="45" t="s">
        <v>133</v>
      </c>
      <c r="E45" s="13" t="s">
        <v>50</v>
      </c>
      <c r="F45" s="14">
        <v>8</v>
      </c>
      <c r="G45" s="14" t="s">
        <v>35</v>
      </c>
      <c r="H45" s="14" t="s">
        <v>79</v>
      </c>
      <c r="I45" s="15">
        <v>58719000</v>
      </c>
      <c r="J45" s="15">
        <v>58719000</v>
      </c>
      <c r="K45" s="14" t="s">
        <v>32</v>
      </c>
      <c r="L45" s="14" t="s">
        <v>33</v>
      </c>
      <c r="M45" s="16" t="s">
        <v>34</v>
      </c>
    </row>
    <row r="46" spans="1:13" ht="40.5" customHeight="1" x14ac:dyDescent="0.3">
      <c r="A46" s="12" t="s">
        <v>178</v>
      </c>
      <c r="B46" s="21">
        <v>29</v>
      </c>
      <c r="C46" s="45" t="s">
        <v>105</v>
      </c>
      <c r="D46" s="45" t="s">
        <v>134</v>
      </c>
      <c r="E46" s="13" t="s">
        <v>46</v>
      </c>
      <c r="F46" s="14">
        <v>7</v>
      </c>
      <c r="G46" s="14" t="s">
        <v>31</v>
      </c>
      <c r="H46" s="14" t="s">
        <v>79</v>
      </c>
      <c r="I46" s="15">
        <v>79372000</v>
      </c>
      <c r="J46" s="15">
        <v>79372000</v>
      </c>
      <c r="K46" s="14" t="s">
        <v>32</v>
      </c>
      <c r="L46" s="14" t="s">
        <v>33</v>
      </c>
      <c r="M46" s="16" t="s">
        <v>34</v>
      </c>
    </row>
    <row r="47" spans="1:13" ht="40.5" customHeight="1" x14ac:dyDescent="0.3">
      <c r="A47" s="12" t="s">
        <v>178</v>
      </c>
      <c r="B47" s="21">
        <v>30</v>
      </c>
      <c r="C47" s="45" t="s">
        <v>105</v>
      </c>
      <c r="D47" s="45" t="s">
        <v>135</v>
      </c>
      <c r="E47" s="13" t="s">
        <v>50</v>
      </c>
      <c r="F47" s="14">
        <v>8</v>
      </c>
      <c r="G47" s="14" t="s">
        <v>31</v>
      </c>
      <c r="H47" s="14" t="s">
        <v>79</v>
      </c>
      <c r="I47" s="15">
        <v>18223000</v>
      </c>
      <c r="J47" s="15">
        <v>18223000</v>
      </c>
      <c r="K47" s="14" t="s">
        <v>32</v>
      </c>
      <c r="L47" s="14" t="s">
        <v>33</v>
      </c>
      <c r="M47" s="16" t="s">
        <v>34</v>
      </c>
    </row>
    <row r="48" spans="1:13" ht="40.5" customHeight="1" x14ac:dyDescent="0.3">
      <c r="A48" s="12" t="s">
        <v>178</v>
      </c>
      <c r="B48" s="21">
        <v>31</v>
      </c>
      <c r="C48" s="45" t="s">
        <v>105</v>
      </c>
      <c r="D48" s="45" t="s">
        <v>136</v>
      </c>
      <c r="E48" s="13" t="s">
        <v>50</v>
      </c>
      <c r="F48" s="14">
        <v>8</v>
      </c>
      <c r="G48" s="14" t="s">
        <v>31</v>
      </c>
      <c r="H48" s="14" t="s">
        <v>79</v>
      </c>
      <c r="I48" s="15">
        <v>19438000</v>
      </c>
      <c r="J48" s="15">
        <v>19438000</v>
      </c>
      <c r="K48" s="14" t="s">
        <v>32</v>
      </c>
      <c r="L48" s="14" t="s">
        <v>33</v>
      </c>
      <c r="M48" s="16" t="s">
        <v>34</v>
      </c>
    </row>
    <row r="49" spans="1:13" ht="40.5" customHeight="1" x14ac:dyDescent="0.3">
      <c r="A49" s="12" t="s">
        <v>178</v>
      </c>
      <c r="B49" s="21">
        <v>32</v>
      </c>
      <c r="C49" s="45" t="s">
        <v>380</v>
      </c>
      <c r="D49" s="45" t="s">
        <v>37</v>
      </c>
      <c r="E49" s="13" t="s">
        <v>50</v>
      </c>
      <c r="F49" s="14">
        <v>8</v>
      </c>
      <c r="G49" s="14" t="s">
        <v>31</v>
      </c>
      <c r="H49" s="14" t="s">
        <v>79</v>
      </c>
      <c r="I49" s="15">
        <v>8232000</v>
      </c>
      <c r="J49" s="15">
        <v>8232000</v>
      </c>
      <c r="K49" s="14" t="s">
        <v>32</v>
      </c>
      <c r="L49" s="14" t="s">
        <v>33</v>
      </c>
      <c r="M49" s="16" t="s">
        <v>34</v>
      </c>
    </row>
    <row r="50" spans="1:13" ht="40.5" customHeight="1" x14ac:dyDescent="0.3">
      <c r="A50" s="12" t="s">
        <v>178</v>
      </c>
      <c r="B50" s="21">
        <v>33</v>
      </c>
      <c r="C50" s="45" t="s">
        <v>381</v>
      </c>
      <c r="D50" s="45" t="s">
        <v>39</v>
      </c>
      <c r="E50" s="13" t="s">
        <v>40</v>
      </c>
      <c r="F50" s="14">
        <v>4</v>
      </c>
      <c r="G50" s="14" t="s">
        <v>41</v>
      </c>
      <c r="H50" s="14" t="s">
        <v>79</v>
      </c>
      <c r="I50" s="15">
        <v>73072000</v>
      </c>
      <c r="J50" s="15">
        <v>73072000</v>
      </c>
      <c r="K50" s="14" t="s">
        <v>32</v>
      </c>
      <c r="L50" s="14" t="s">
        <v>33</v>
      </c>
      <c r="M50" s="16" t="s">
        <v>34</v>
      </c>
    </row>
    <row r="51" spans="1:13" ht="40.5" customHeight="1" x14ac:dyDescent="0.3">
      <c r="A51" s="12" t="s">
        <v>178</v>
      </c>
      <c r="B51" s="21">
        <v>34</v>
      </c>
      <c r="C51" s="45" t="s">
        <v>382</v>
      </c>
      <c r="D51" s="45" t="s">
        <v>42</v>
      </c>
      <c r="E51" s="13" t="s">
        <v>53</v>
      </c>
      <c r="F51" s="14">
        <v>10</v>
      </c>
      <c r="G51" s="14" t="s">
        <v>31</v>
      </c>
      <c r="H51" s="14" t="s">
        <v>79</v>
      </c>
      <c r="I51" s="15">
        <v>1655573000</v>
      </c>
      <c r="J51" s="15">
        <v>1655573000</v>
      </c>
      <c r="K51" s="14" t="s">
        <v>32</v>
      </c>
      <c r="L51" s="14" t="s">
        <v>33</v>
      </c>
      <c r="M51" s="16" t="s">
        <v>34</v>
      </c>
    </row>
    <row r="52" spans="1:13" ht="40.5" customHeight="1" x14ac:dyDescent="0.3">
      <c r="A52" s="12" t="s">
        <v>178</v>
      </c>
      <c r="B52" s="21">
        <v>35</v>
      </c>
      <c r="C52" s="45" t="s">
        <v>383</v>
      </c>
      <c r="D52" s="45" t="s">
        <v>233</v>
      </c>
      <c r="E52" s="13" t="s">
        <v>47</v>
      </c>
      <c r="F52" s="14">
        <v>6</v>
      </c>
      <c r="G52" s="14" t="s">
        <v>41</v>
      </c>
      <c r="H52" s="14" t="s">
        <v>79</v>
      </c>
      <c r="I52" s="15">
        <v>40000000</v>
      </c>
      <c r="J52" s="15">
        <v>40000000</v>
      </c>
      <c r="K52" s="14" t="s">
        <v>32</v>
      </c>
      <c r="L52" s="14" t="s">
        <v>33</v>
      </c>
      <c r="M52" s="16" t="s">
        <v>34</v>
      </c>
    </row>
    <row r="53" spans="1:13" ht="40.5" customHeight="1" x14ac:dyDescent="0.3">
      <c r="A53" s="12" t="s">
        <v>178</v>
      </c>
      <c r="B53" s="21">
        <v>36</v>
      </c>
      <c r="C53" s="45" t="s">
        <v>384</v>
      </c>
      <c r="D53" s="45" t="s">
        <v>49</v>
      </c>
      <c r="E53" s="13" t="s">
        <v>46</v>
      </c>
      <c r="F53" s="14">
        <v>1</v>
      </c>
      <c r="G53" s="14" t="s">
        <v>35</v>
      </c>
      <c r="H53" s="14" t="s">
        <v>79</v>
      </c>
      <c r="I53" s="15">
        <v>10000000</v>
      </c>
      <c r="J53" s="15">
        <v>10000000</v>
      </c>
      <c r="K53" s="14" t="s">
        <v>32</v>
      </c>
      <c r="L53" s="14" t="s">
        <v>33</v>
      </c>
      <c r="M53" s="16" t="s">
        <v>34</v>
      </c>
    </row>
    <row r="54" spans="1:13" ht="62.25" customHeight="1" x14ac:dyDescent="0.3">
      <c r="A54" s="17" t="s">
        <v>179</v>
      </c>
      <c r="B54" s="21">
        <v>37</v>
      </c>
      <c r="C54" s="45" t="s">
        <v>51</v>
      </c>
      <c r="D54" s="45" t="s">
        <v>139</v>
      </c>
      <c r="E54" s="13" t="s">
        <v>30</v>
      </c>
      <c r="F54" s="14">
        <v>10</v>
      </c>
      <c r="G54" s="14" t="s">
        <v>31</v>
      </c>
      <c r="H54" s="14" t="s">
        <v>79</v>
      </c>
      <c r="I54" s="15">
        <v>45634000</v>
      </c>
      <c r="J54" s="15">
        <v>45634000</v>
      </c>
      <c r="K54" s="14" t="s">
        <v>33</v>
      </c>
      <c r="L54" s="14" t="s">
        <v>33</v>
      </c>
      <c r="M54" s="16" t="s">
        <v>34</v>
      </c>
    </row>
    <row r="55" spans="1:13" ht="62.25" customHeight="1" x14ac:dyDescent="0.3">
      <c r="A55" s="17" t="s">
        <v>179</v>
      </c>
      <c r="B55" s="21">
        <v>38</v>
      </c>
      <c r="C55" s="45">
        <v>85121600</v>
      </c>
      <c r="D55" s="45" t="s">
        <v>140</v>
      </c>
      <c r="E55" s="13" t="s">
        <v>30</v>
      </c>
      <c r="F55" s="14">
        <v>10</v>
      </c>
      <c r="G55" s="14" t="s">
        <v>31</v>
      </c>
      <c r="H55" s="14" t="s">
        <v>79</v>
      </c>
      <c r="I55" s="15">
        <v>29920000</v>
      </c>
      <c r="J55" s="15">
        <v>29920000</v>
      </c>
      <c r="K55" s="14" t="s">
        <v>33</v>
      </c>
      <c r="L55" s="14" t="s">
        <v>33</v>
      </c>
      <c r="M55" s="16" t="s">
        <v>34</v>
      </c>
    </row>
    <row r="56" spans="1:13" ht="60" customHeight="1" x14ac:dyDescent="0.3">
      <c r="A56" s="17" t="s">
        <v>179</v>
      </c>
      <c r="B56" s="21">
        <v>39</v>
      </c>
      <c r="C56" s="45">
        <v>85121601</v>
      </c>
      <c r="D56" s="45" t="s">
        <v>141</v>
      </c>
      <c r="E56" s="13" t="s">
        <v>30</v>
      </c>
      <c r="F56" s="14">
        <v>10</v>
      </c>
      <c r="G56" s="14" t="s">
        <v>31</v>
      </c>
      <c r="H56" s="14" t="s">
        <v>79</v>
      </c>
      <c r="I56" s="15">
        <v>48000000</v>
      </c>
      <c r="J56" s="15">
        <v>48000000</v>
      </c>
      <c r="K56" s="14" t="s">
        <v>33</v>
      </c>
      <c r="L56" s="14" t="s">
        <v>33</v>
      </c>
      <c r="M56" s="16" t="s">
        <v>34</v>
      </c>
    </row>
    <row r="57" spans="1:13" ht="60" customHeight="1" x14ac:dyDescent="0.3">
      <c r="A57" s="17" t="s">
        <v>179</v>
      </c>
      <c r="B57" s="21">
        <v>40</v>
      </c>
      <c r="C57" s="45">
        <v>86132000</v>
      </c>
      <c r="D57" s="45" t="s">
        <v>146</v>
      </c>
      <c r="E57" s="13" t="s">
        <v>53</v>
      </c>
      <c r="F57" s="14">
        <v>9</v>
      </c>
      <c r="G57" s="14" t="s">
        <v>31</v>
      </c>
      <c r="H57" s="14" t="s">
        <v>79</v>
      </c>
      <c r="I57" s="15">
        <v>57650000</v>
      </c>
      <c r="J57" s="15">
        <v>57650000</v>
      </c>
      <c r="K57" s="14" t="s">
        <v>58</v>
      </c>
      <c r="L57" s="14" t="s">
        <v>33</v>
      </c>
      <c r="M57" s="16" t="s">
        <v>34</v>
      </c>
    </row>
    <row r="58" spans="1:13" ht="60" customHeight="1" x14ac:dyDescent="0.3">
      <c r="A58" s="17" t="s">
        <v>179</v>
      </c>
      <c r="B58" s="21">
        <v>41</v>
      </c>
      <c r="C58" s="45" t="s">
        <v>407</v>
      </c>
      <c r="D58" s="45" t="s">
        <v>147</v>
      </c>
      <c r="E58" s="13" t="s">
        <v>53</v>
      </c>
      <c r="F58" s="14">
        <v>9</v>
      </c>
      <c r="G58" s="14" t="s">
        <v>31</v>
      </c>
      <c r="H58" s="14" t="s">
        <v>79</v>
      </c>
      <c r="I58" s="15">
        <v>34650000</v>
      </c>
      <c r="J58" s="15">
        <v>34650000</v>
      </c>
      <c r="K58" s="14" t="s">
        <v>58</v>
      </c>
      <c r="L58" s="14" t="s">
        <v>33</v>
      </c>
      <c r="M58" s="16" t="s">
        <v>34</v>
      </c>
    </row>
    <row r="59" spans="1:13" ht="60" customHeight="1" x14ac:dyDescent="0.3">
      <c r="A59" s="17" t="s">
        <v>179</v>
      </c>
      <c r="B59" s="21">
        <v>42</v>
      </c>
      <c r="C59" s="45" t="s">
        <v>406</v>
      </c>
      <c r="D59" s="45" t="s">
        <v>148</v>
      </c>
      <c r="E59" s="13" t="s">
        <v>53</v>
      </c>
      <c r="F59" s="14">
        <v>9</v>
      </c>
      <c r="G59" s="14" t="s">
        <v>31</v>
      </c>
      <c r="H59" s="14" t="s">
        <v>79</v>
      </c>
      <c r="I59" s="15">
        <v>38500000</v>
      </c>
      <c r="J59" s="15">
        <v>38500000</v>
      </c>
      <c r="K59" s="14" t="s">
        <v>58</v>
      </c>
      <c r="L59" s="14" t="s">
        <v>33</v>
      </c>
      <c r="M59" s="16" t="s">
        <v>34</v>
      </c>
    </row>
    <row r="60" spans="1:13" ht="60" customHeight="1" x14ac:dyDescent="0.3">
      <c r="A60" s="17" t="s">
        <v>179</v>
      </c>
      <c r="B60" s="21">
        <v>43</v>
      </c>
      <c r="C60" s="45" t="s">
        <v>94</v>
      </c>
      <c r="D60" s="45" t="s">
        <v>95</v>
      </c>
      <c r="E60" s="13" t="s">
        <v>30</v>
      </c>
      <c r="F60" s="14">
        <v>11</v>
      </c>
      <c r="G60" s="14" t="s">
        <v>31</v>
      </c>
      <c r="H60" s="14" t="s">
        <v>79</v>
      </c>
      <c r="I60" s="15">
        <v>60500000</v>
      </c>
      <c r="J60" s="15">
        <v>60500000</v>
      </c>
      <c r="K60" s="14" t="s">
        <v>32</v>
      </c>
      <c r="L60" s="14" t="s">
        <v>33</v>
      </c>
      <c r="M60" s="16" t="s">
        <v>34</v>
      </c>
    </row>
    <row r="61" spans="1:13" ht="60" customHeight="1" x14ac:dyDescent="0.3">
      <c r="A61" s="17" t="s">
        <v>179</v>
      </c>
      <c r="B61" s="21">
        <v>44</v>
      </c>
      <c r="C61" s="45">
        <v>85101601</v>
      </c>
      <c r="D61" s="45" t="s">
        <v>369</v>
      </c>
      <c r="E61" s="13" t="s">
        <v>30</v>
      </c>
      <c r="F61" s="14">
        <v>3</v>
      </c>
      <c r="G61" s="14" t="s">
        <v>31</v>
      </c>
      <c r="H61" s="14" t="s">
        <v>79</v>
      </c>
      <c r="I61" s="15">
        <v>7354000</v>
      </c>
      <c r="J61" s="15">
        <v>7354000</v>
      </c>
      <c r="K61" s="14" t="s">
        <v>32</v>
      </c>
      <c r="L61" s="14" t="s">
        <v>33</v>
      </c>
      <c r="M61" s="16" t="s">
        <v>34</v>
      </c>
    </row>
    <row r="62" spans="1:13" ht="60" customHeight="1" x14ac:dyDescent="0.3">
      <c r="A62" s="17" t="s">
        <v>179</v>
      </c>
      <c r="B62" s="21">
        <v>45</v>
      </c>
      <c r="C62" s="45" t="s">
        <v>385</v>
      </c>
      <c r="D62" s="45" t="s">
        <v>142</v>
      </c>
      <c r="E62" s="13" t="s">
        <v>53</v>
      </c>
      <c r="F62" s="14">
        <v>9</v>
      </c>
      <c r="G62" s="14" t="s">
        <v>54</v>
      </c>
      <c r="H62" s="14" t="s">
        <v>79</v>
      </c>
      <c r="I62" s="15">
        <v>56076000</v>
      </c>
      <c r="J62" s="15">
        <v>56076000</v>
      </c>
      <c r="K62" s="14" t="s">
        <v>33</v>
      </c>
      <c r="L62" s="14" t="s">
        <v>33</v>
      </c>
      <c r="M62" s="16" t="s">
        <v>34</v>
      </c>
    </row>
    <row r="63" spans="1:13" ht="60" customHeight="1" x14ac:dyDescent="0.3">
      <c r="A63" s="17" t="s">
        <v>179</v>
      </c>
      <c r="B63" s="21">
        <v>46</v>
      </c>
      <c r="C63" s="45" t="s">
        <v>386</v>
      </c>
      <c r="D63" s="45" t="s">
        <v>143</v>
      </c>
      <c r="E63" s="13" t="s">
        <v>53</v>
      </c>
      <c r="F63" s="14">
        <v>1</v>
      </c>
      <c r="G63" s="14" t="s">
        <v>54</v>
      </c>
      <c r="H63" s="14" t="s">
        <v>79</v>
      </c>
      <c r="I63" s="15">
        <v>116755000</v>
      </c>
      <c r="J63" s="15">
        <v>116755000</v>
      </c>
      <c r="K63" s="14" t="s">
        <v>33</v>
      </c>
      <c r="L63" s="14" t="s">
        <v>33</v>
      </c>
      <c r="M63" s="16" t="s">
        <v>34</v>
      </c>
    </row>
    <row r="64" spans="1:13" ht="60" customHeight="1" x14ac:dyDescent="0.3">
      <c r="A64" s="17" t="s">
        <v>179</v>
      </c>
      <c r="B64" s="21">
        <v>47</v>
      </c>
      <c r="C64" s="45" t="s">
        <v>56</v>
      </c>
      <c r="D64" s="45" t="s">
        <v>144</v>
      </c>
      <c r="E64" s="13" t="s">
        <v>53</v>
      </c>
      <c r="F64" s="14">
        <v>10</v>
      </c>
      <c r="G64" s="14" t="s">
        <v>35</v>
      </c>
      <c r="H64" s="14" t="s">
        <v>79</v>
      </c>
      <c r="I64" s="15">
        <v>9833000</v>
      </c>
      <c r="J64" s="15">
        <v>9833000</v>
      </c>
      <c r="K64" s="14" t="s">
        <v>58</v>
      </c>
      <c r="L64" s="14" t="s">
        <v>33</v>
      </c>
      <c r="M64" s="16" t="s">
        <v>34</v>
      </c>
    </row>
    <row r="65" spans="1:13" ht="60" customHeight="1" x14ac:dyDescent="0.3">
      <c r="A65" s="17" t="s">
        <v>179</v>
      </c>
      <c r="B65" s="21">
        <v>48</v>
      </c>
      <c r="C65" s="45" t="s">
        <v>387</v>
      </c>
      <c r="D65" s="45" t="s">
        <v>158</v>
      </c>
      <c r="E65" s="13" t="s">
        <v>59</v>
      </c>
      <c r="F65" s="14">
        <v>11</v>
      </c>
      <c r="G65" s="14" t="s">
        <v>31</v>
      </c>
      <c r="H65" s="14" t="s">
        <v>79</v>
      </c>
      <c r="I65" s="15">
        <v>55000000</v>
      </c>
      <c r="J65" s="15">
        <v>55000000</v>
      </c>
      <c r="K65" s="14" t="s">
        <v>33</v>
      </c>
      <c r="L65" s="14" t="s">
        <v>33</v>
      </c>
      <c r="M65" s="16" t="s">
        <v>34</v>
      </c>
    </row>
    <row r="66" spans="1:13" ht="60" customHeight="1" x14ac:dyDescent="0.3">
      <c r="A66" s="17" t="s">
        <v>179</v>
      </c>
      <c r="B66" s="21">
        <v>49</v>
      </c>
      <c r="C66" s="45" t="s">
        <v>60</v>
      </c>
      <c r="D66" s="45" t="s">
        <v>145</v>
      </c>
      <c r="E66" s="13" t="s">
        <v>30</v>
      </c>
      <c r="F66" s="14">
        <v>11</v>
      </c>
      <c r="G66" s="14" t="s">
        <v>35</v>
      </c>
      <c r="H66" s="14" t="s">
        <v>79</v>
      </c>
      <c r="I66" s="15">
        <v>1650000</v>
      </c>
      <c r="J66" s="15">
        <v>1650000</v>
      </c>
      <c r="K66" s="14" t="s">
        <v>58</v>
      </c>
      <c r="L66" s="14" t="s">
        <v>33</v>
      </c>
      <c r="M66" s="16" t="s">
        <v>34</v>
      </c>
    </row>
    <row r="67" spans="1:13" ht="60" customHeight="1" x14ac:dyDescent="0.3">
      <c r="A67" s="17" t="s">
        <v>179</v>
      </c>
      <c r="B67" s="21">
        <v>50</v>
      </c>
      <c r="C67" s="45">
        <v>93141700</v>
      </c>
      <c r="D67" s="45" t="s">
        <v>230</v>
      </c>
      <c r="E67" s="13" t="s">
        <v>53</v>
      </c>
      <c r="F67" s="14">
        <v>5</v>
      </c>
      <c r="G67" s="14" t="s">
        <v>31</v>
      </c>
      <c r="H67" s="14" t="s">
        <v>79</v>
      </c>
      <c r="I67" s="15">
        <v>140000000</v>
      </c>
      <c r="J67" s="15">
        <v>140000000</v>
      </c>
      <c r="K67" s="14" t="s">
        <v>58</v>
      </c>
      <c r="L67" s="14" t="s">
        <v>33</v>
      </c>
      <c r="M67" s="16" t="s">
        <v>34</v>
      </c>
    </row>
    <row r="68" spans="1:13" ht="60" customHeight="1" x14ac:dyDescent="0.3">
      <c r="A68" s="17" t="s">
        <v>179</v>
      </c>
      <c r="B68" s="21">
        <v>51</v>
      </c>
      <c r="C68" s="45" t="s">
        <v>388</v>
      </c>
      <c r="D68" s="45" t="s">
        <v>370</v>
      </c>
      <c r="E68" s="13" t="s">
        <v>47</v>
      </c>
      <c r="F68" s="14">
        <v>1</v>
      </c>
      <c r="G68" s="14" t="s">
        <v>35</v>
      </c>
      <c r="H68" s="14" t="s">
        <v>79</v>
      </c>
      <c r="I68" s="15">
        <v>29611000</v>
      </c>
      <c r="J68" s="15">
        <v>29611000</v>
      </c>
      <c r="K68" s="14" t="s">
        <v>58</v>
      </c>
      <c r="L68" s="14" t="s">
        <v>33</v>
      </c>
      <c r="M68" s="16" t="s">
        <v>34</v>
      </c>
    </row>
    <row r="69" spans="1:13" ht="91.8" customHeight="1" x14ac:dyDescent="0.3">
      <c r="A69" s="17" t="s">
        <v>179</v>
      </c>
      <c r="B69" s="21">
        <v>52</v>
      </c>
      <c r="C69" s="45">
        <v>86132000</v>
      </c>
      <c r="D69" s="45" t="s">
        <v>61</v>
      </c>
      <c r="E69" s="14" t="s">
        <v>408</v>
      </c>
      <c r="F69" s="14">
        <v>4</v>
      </c>
      <c r="G69" s="14" t="s">
        <v>35</v>
      </c>
      <c r="H69" s="14" t="s">
        <v>79</v>
      </c>
      <c r="I69" s="15">
        <v>25438000</v>
      </c>
      <c r="J69" s="15">
        <v>25438000</v>
      </c>
      <c r="K69" s="14" t="s">
        <v>58</v>
      </c>
      <c r="L69" s="14" t="s">
        <v>33</v>
      </c>
      <c r="M69" s="16" t="s">
        <v>34</v>
      </c>
    </row>
    <row r="70" spans="1:13" ht="60" customHeight="1" x14ac:dyDescent="0.3">
      <c r="A70" s="17" t="s">
        <v>179</v>
      </c>
      <c r="B70" s="21">
        <v>53</v>
      </c>
      <c r="C70" s="45">
        <v>60131600</v>
      </c>
      <c r="D70" s="45" t="s">
        <v>62</v>
      </c>
      <c r="E70" s="13" t="s">
        <v>50</v>
      </c>
      <c r="F70" s="14">
        <v>1</v>
      </c>
      <c r="G70" s="14" t="s">
        <v>35</v>
      </c>
      <c r="H70" s="14" t="s">
        <v>79</v>
      </c>
      <c r="I70" s="15">
        <v>35000000</v>
      </c>
      <c r="J70" s="15">
        <v>35000000</v>
      </c>
      <c r="K70" s="14" t="s">
        <v>58</v>
      </c>
      <c r="L70" s="14" t="s">
        <v>33</v>
      </c>
      <c r="M70" s="16" t="s">
        <v>34</v>
      </c>
    </row>
    <row r="71" spans="1:13" ht="60" customHeight="1" x14ac:dyDescent="0.3">
      <c r="A71" s="17" t="s">
        <v>179</v>
      </c>
      <c r="B71" s="21">
        <v>54</v>
      </c>
      <c r="C71" s="45">
        <v>93141700</v>
      </c>
      <c r="D71" s="45" t="s">
        <v>64</v>
      </c>
      <c r="E71" s="13" t="s">
        <v>47</v>
      </c>
      <c r="F71" s="14">
        <v>4</v>
      </c>
      <c r="G71" s="14" t="s">
        <v>31</v>
      </c>
      <c r="H71" s="14" t="s">
        <v>79</v>
      </c>
      <c r="I71" s="15">
        <v>27000000</v>
      </c>
      <c r="J71" s="15">
        <v>27000000</v>
      </c>
      <c r="K71" s="14" t="s">
        <v>58</v>
      </c>
      <c r="L71" s="14" t="s">
        <v>33</v>
      </c>
      <c r="M71" s="16" t="s">
        <v>34</v>
      </c>
    </row>
    <row r="72" spans="1:13" ht="60" customHeight="1" x14ac:dyDescent="0.3">
      <c r="A72" s="17" t="s">
        <v>179</v>
      </c>
      <c r="B72" s="21">
        <v>55</v>
      </c>
      <c r="C72" s="45" t="s">
        <v>389</v>
      </c>
      <c r="D72" s="45" t="s">
        <v>375</v>
      </c>
      <c r="E72" s="13" t="s">
        <v>30</v>
      </c>
      <c r="F72" s="14">
        <v>10</v>
      </c>
      <c r="G72" s="14" t="s">
        <v>35</v>
      </c>
      <c r="H72" s="14" t="s">
        <v>376</v>
      </c>
      <c r="I72" s="15">
        <v>0</v>
      </c>
      <c r="J72" s="15">
        <v>0</v>
      </c>
      <c r="K72" s="14" t="s">
        <v>58</v>
      </c>
      <c r="L72" s="14" t="s">
        <v>33</v>
      </c>
      <c r="M72" s="16" t="s">
        <v>34</v>
      </c>
    </row>
    <row r="73" spans="1:13" ht="60" customHeight="1" x14ac:dyDescent="0.3">
      <c r="A73" s="17" t="s">
        <v>180</v>
      </c>
      <c r="B73" s="21">
        <v>56</v>
      </c>
      <c r="C73" s="45" t="s">
        <v>390</v>
      </c>
      <c r="D73" s="45" t="s">
        <v>150</v>
      </c>
      <c r="E73" s="13" t="s">
        <v>53</v>
      </c>
      <c r="F73" s="14">
        <v>9</v>
      </c>
      <c r="G73" s="14" t="s">
        <v>41</v>
      </c>
      <c r="H73" s="14" t="s">
        <v>79</v>
      </c>
      <c r="I73" s="15">
        <v>97340000</v>
      </c>
      <c r="J73" s="15">
        <v>97340000</v>
      </c>
      <c r="K73" s="14" t="s">
        <v>33</v>
      </c>
      <c r="L73" s="14" t="s">
        <v>33</v>
      </c>
      <c r="M73" s="16" t="s">
        <v>45</v>
      </c>
    </row>
    <row r="74" spans="1:13" ht="60" customHeight="1" x14ac:dyDescent="0.3">
      <c r="A74" s="17" t="s">
        <v>180</v>
      </c>
      <c r="B74" s="21">
        <v>57</v>
      </c>
      <c r="C74" s="45" t="s">
        <v>391</v>
      </c>
      <c r="D74" s="45" t="s">
        <v>152</v>
      </c>
      <c r="E74" s="13" t="s">
        <v>53</v>
      </c>
      <c r="F74" s="14">
        <v>9</v>
      </c>
      <c r="G74" s="14" t="s">
        <v>31</v>
      </c>
      <c r="H74" s="14" t="s">
        <v>79</v>
      </c>
      <c r="I74" s="15">
        <v>300000000</v>
      </c>
      <c r="J74" s="15">
        <v>300000000</v>
      </c>
      <c r="K74" s="14" t="s">
        <v>33</v>
      </c>
      <c r="L74" s="14" t="s">
        <v>33</v>
      </c>
      <c r="M74" s="16" t="s">
        <v>45</v>
      </c>
    </row>
    <row r="75" spans="1:13" ht="60" customHeight="1" x14ac:dyDescent="0.3">
      <c r="A75" s="17" t="s">
        <v>180</v>
      </c>
      <c r="B75" s="21">
        <v>58</v>
      </c>
      <c r="C75" s="45" t="s">
        <v>65</v>
      </c>
      <c r="D75" s="45" t="s">
        <v>66</v>
      </c>
      <c r="E75" s="13" t="s">
        <v>50</v>
      </c>
      <c r="F75" s="14">
        <v>8</v>
      </c>
      <c r="G75" s="14" t="s">
        <v>35</v>
      </c>
      <c r="H75" s="14" t="s">
        <v>79</v>
      </c>
      <c r="I75" s="15">
        <v>1000000</v>
      </c>
      <c r="J75" s="15">
        <v>1000000</v>
      </c>
      <c r="K75" s="14" t="s">
        <v>33</v>
      </c>
      <c r="L75" s="14" t="s">
        <v>33</v>
      </c>
      <c r="M75" s="16" t="s">
        <v>45</v>
      </c>
    </row>
    <row r="76" spans="1:13" ht="60" customHeight="1" x14ac:dyDescent="0.3">
      <c r="A76" s="17" t="s">
        <v>180</v>
      </c>
      <c r="B76" s="21">
        <v>59</v>
      </c>
      <c r="C76" s="45" t="s">
        <v>392</v>
      </c>
      <c r="D76" s="45" t="s">
        <v>68</v>
      </c>
      <c r="E76" s="13" t="s">
        <v>53</v>
      </c>
      <c r="F76" s="14">
        <v>9</v>
      </c>
      <c r="G76" s="14" t="s">
        <v>35</v>
      </c>
      <c r="H76" s="14" t="s">
        <v>79</v>
      </c>
      <c r="I76" s="15">
        <v>30000000</v>
      </c>
      <c r="J76" s="15">
        <v>30000000</v>
      </c>
      <c r="K76" s="14" t="s">
        <v>33</v>
      </c>
      <c r="L76" s="14" t="s">
        <v>33</v>
      </c>
      <c r="M76" s="16" t="s">
        <v>45</v>
      </c>
    </row>
    <row r="77" spans="1:13" ht="60" customHeight="1" x14ac:dyDescent="0.3">
      <c r="A77" s="17" t="s">
        <v>180</v>
      </c>
      <c r="B77" s="21">
        <v>60</v>
      </c>
      <c r="C77" s="45" t="s">
        <v>393</v>
      </c>
      <c r="D77" s="45" t="s">
        <v>70</v>
      </c>
      <c r="E77" s="13" t="s">
        <v>53</v>
      </c>
      <c r="F77" s="14">
        <v>9</v>
      </c>
      <c r="G77" s="14" t="s">
        <v>35</v>
      </c>
      <c r="H77" s="14" t="s">
        <v>79</v>
      </c>
      <c r="I77" s="15">
        <v>24000000</v>
      </c>
      <c r="J77" s="15">
        <v>24000000</v>
      </c>
      <c r="K77" s="14" t="s">
        <v>33</v>
      </c>
      <c r="L77" s="14" t="s">
        <v>33</v>
      </c>
      <c r="M77" s="16" t="s">
        <v>45</v>
      </c>
    </row>
    <row r="78" spans="1:13" ht="60" customHeight="1" x14ac:dyDescent="0.3">
      <c r="A78" s="17" t="s">
        <v>180</v>
      </c>
      <c r="B78" s="21">
        <v>61</v>
      </c>
      <c r="C78" s="45" t="s">
        <v>394</v>
      </c>
      <c r="D78" s="45" t="s">
        <v>204</v>
      </c>
      <c r="E78" s="13" t="s">
        <v>59</v>
      </c>
      <c r="F78" s="14">
        <v>11</v>
      </c>
      <c r="G78" s="14" t="s">
        <v>35</v>
      </c>
      <c r="H78" s="14" t="s">
        <v>79</v>
      </c>
      <c r="I78" s="15">
        <v>30000000</v>
      </c>
      <c r="J78" s="15">
        <v>30000000</v>
      </c>
      <c r="K78" s="14" t="s">
        <v>33</v>
      </c>
      <c r="L78" s="14" t="s">
        <v>33</v>
      </c>
      <c r="M78" s="16" t="s">
        <v>45</v>
      </c>
    </row>
    <row r="79" spans="1:13" ht="60" customHeight="1" x14ac:dyDescent="0.3">
      <c r="A79" s="17" t="s">
        <v>180</v>
      </c>
      <c r="B79" s="21">
        <v>62</v>
      </c>
      <c r="C79" s="45" t="s">
        <v>395</v>
      </c>
      <c r="D79" s="45" t="s">
        <v>154</v>
      </c>
      <c r="E79" s="13" t="s">
        <v>47</v>
      </c>
      <c r="F79" s="14">
        <v>3</v>
      </c>
      <c r="G79" s="14" t="s">
        <v>35</v>
      </c>
      <c r="H79" s="14" t="s">
        <v>79</v>
      </c>
      <c r="I79" s="15">
        <v>12000000</v>
      </c>
      <c r="J79" s="15">
        <v>12000000</v>
      </c>
      <c r="K79" s="14" t="s">
        <v>33</v>
      </c>
      <c r="L79" s="14" t="s">
        <v>33</v>
      </c>
      <c r="M79" s="16" t="s">
        <v>45</v>
      </c>
    </row>
    <row r="80" spans="1:13" ht="60" customHeight="1" x14ac:dyDescent="0.3">
      <c r="A80" s="17" t="s">
        <v>180</v>
      </c>
      <c r="B80" s="21">
        <v>63</v>
      </c>
      <c r="C80" s="45" t="s">
        <v>396</v>
      </c>
      <c r="D80" s="45" t="s">
        <v>72</v>
      </c>
      <c r="E80" s="13" t="s">
        <v>53</v>
      </c>
      <c r="F80" s="14">
        <v>9</v>
      </c>
      <c r="G80" s="14" t="s">
        <v>41</v>
      </c>
      <c r="H80" s="14" t="s">
        <v>79</v>
      </c>
      <c r="I80" s="15">
        <v>50000000</v>
      </c>
      <c r="J80" s="15">
        <v>50000000</v>
      </c>
      <c r="K80" s="14" t="s">
        <v>33</v>
      </c>
      <c r="L80" s="14" t="s">
        <v>33</v>
      </c>
      <c r="M80" s="16" t="s">
        <v>45</v>
      </c>
    </row>
    <row r="81" spans="1:13" ht="60" customHeight="1" x14ac:dyDescent="0.3">
      <c r="A81" s="17" t="s">
        <v>181</v>
      </c>
      <c r="B81" s="21">
        <v>64</v>
      </c>
      <c r="C81" s="45" t="s">
        <v>387</v>
      </c>
      <c r="D81" s="45" t="s">
        <v>157</v>
      </c>
      <c r="E81" s="13" t="s">
        <v>59</v>
      </c>
      <c r="F81" s="14">
        <v>11</v>
      </c>
      <c r="G81" s="14" t="s">
        <v>31</v>
      </c>
      <c r="H81" s="14" t="s">
        <v>79</v>
      </c>
      <c r="I81" s="15">
        <v>151681000</v>
      </c>
      <c r="J81" s="15">
        <v>151681000</v>
      </c>
      <c r="K81" s="14" t="s">
        <v>33</v>
      </c>
      <c r="L81" s="14" t="s">
        <v>33</v>
      </c>
      <c r="M81" s="16" t="s">
        <v>45</v>
      </c>
    </row>
    <row r="82" spans="1:13" ht="60" customHeight="1" x14ac:dyDescent="0.3">
      <c r="A82" s="17" t="s">
        <v>181</v>
      </c>
      <c r="B82" s="21">
        <v>65</v>
      </c>
      <c r="C82" s="45" t="s">
        <v>387</v>
      </c>
      <c r="D82" s="45" t="s">
        <v>159</v>
      </c>
      <c r="E82" s="13" t="s">
        <v>59</v>
      </c>
      <c r="F82" s="14">
        <v>11</v>
      </c>
      <c r="G82" s="14" t="s">
        <v>31</v>
      </c>
      <c r="H82" s="14" t="s">
        <v>79</v>
      </c>
      <c r="I82" s="15">
        <v>87843000</v>
      </c>
      <c r="J82" s="15">
        <v>87843000</v>
      </c>
      <c r="K82" s="14" t="s">
        <v>33</v>
      </c>
      <c r="L82" s="14" t="s">
        <v>33</v>
      </c>
      <c r="M82" s="16" t="s">
        <v>45</v>
      </c>
    </row>
    <row r="83" spans="1:13" ht="60" customHeight="1" x14ac:dyDescent="0.3">
      <c r="A83" s="17" t="s">
        <v>181</v>
      </c>
      <c r="B83" s="21">
        <v>66</v>
      </c>
      <c r="C83" s="45" t="s">
        <v>387</v>
      </c>
      <c r="D83" s="45" t="s">
        <v>160</v>
      </c>
      <c r="E83" s="13" t="s">
        <v>59</v>
      </c>
      <c r="F83" s="14">
        <v>11</v>
      </c>
      <c r="G83" s="14" t="s">
        <v>31</v>
      </c>
      <c r="H83" s="14" t="s">
        <v>79</v>
      </c>
      <c r="I83" s="15">
        <v>209630000</v>
      </c>
      <c r="J83" s="15">
        <v>209630000</v>
      </c>
      <c r="K83" s="14" t="s">
        <v>33</v>
      </c>
      <c r="L83" s="14" t="s">
        <v>33</v>
      </c>
      <c r="M83" s="16" t="s">
        <v>45</v>
      </c>
    </row>
    <row r="84" spans="1:13" ht="60" customHeight="1" x14ac:dyDescent="0.3">
      <c r="A84" s="17" t="s">
        <v>181</v>
      </c>
      <c r="B84" s="21">
        <v>67</v>
      </c>
      <c r="C84" s="45" t="s">
        <v>387</v>
      </c>
      <c r="D84" s="45" t="s">
        <v>161</v>
      </c>
      <c r="E84" s="13" t="s">
        <v>30</v>
      </c>
      <c r="F84" s="14">
        <v>10</v>
      </c>
      <c r="G84" s="14" t="s">
        <v>31</v>
      </c>
      <c r="H84" s="14" t="s">
        <v>79</v>
      </c>
      <c r="I84" s="15">
        <v>340000000</v>
      </c>
      <c r="J84" s="15">
        <v>340000000</v>
      </c>
      <c r="K84" s="14" t="s">
        <v>33</v>
      </c>
      <c r="L84" s="14" t="s">
        <v>33</v>
      </c>
      <c r="M84" s="16" t="s">
        <v>45</v>
      </c>
    </row>
    <row r="85" spans="1:13" ht="60" customHeight="1" x14ac:dyDescent="0.3">
      <c r="A85" s="17" t="s">
        <v>181</v>
      </c>
      <c r="B85" s="21">
        <v>68</v>
      </c>
      <c r="C85" s="45" t="s">
        <v>387</v>
      </c>
      <c r="D85" s="45" t="s">
        <v>162</v>
      </c>
      <c r="E85" s="13" t="s">
        <v>59</v>
      </c>
      <c r="F85" s="14">
        <v>11</v>
      </c>
      <c r="G85" s="14" t="s">
        <v>31</v>
      </c>
      <c r="H85" s="14" t="s">
        <v>79</v>
      </c>
      <c r="I85" s="15">
        <v>48200000</v>
      </c>
      <c r="J85" s="15">
        <v>48200000</v>
      </c>
      <c r="K85" s="14" t="s">
        <v>33</v>
      </c>
      <c r="L85" s="14" t="s">
        <v>33</v>
      </c>
      <c r="M85" s="16" t="s">
        <v>45</v>
      </c>
    </row>
    <row r="86" spans="1:13" ht="60" customHeight="1" x14ac:dyDescent="0.3">
      <c r="A86" s="17" t="s">
        <v>181</v>
      </c>
      <c r="B86" s="21">
        <v>69</v>
      </c>
      <c r="C86" s="45" t="s">
        <v>387</v>
      </c>
      <c r="D86" s="45" t="s">
        <v>163</v>
      </c>
      <c r="E86" s="13" t="s">
        <v>30</v>
      </c>
      <c r="F86" s="14">
        <v>10</v>
      </c>
      <c r="G86" s="14" t="s">
        <v>31</v>
      </c>
      <c r="H86" s="14" t="s">
        <v>79</v>
      </c>
      <c r="I86" s="15">
        <v>10000000</v>
      </c>
      <c r="J86" s="15">
        <v>10000000</v>
      </c>
      <c r="K86" s="14" t="s">
        <v>33</v>
      </c>
      <c r="L86" s="14" t="s">
        <v>33</v>
      </c>
      <c r="M86" s="16" t="s">
        <v>45</v>
      </c>
    </row>
    <row r="87" spans="1:13" ht="60" customHeight="1" x14ac:dyDescent="0.3">
      <c r="A87" s="17" t="s">
        <v>181</v>
      </c>
      <c r="B87" s="21">
        <v>70</v>
      </c>
      <c r="C87" s="45" t="s">
        <v>387</v>
      </c>
      <c r="D87" s="45" t="s">
        <v>164</v>
      </c>
      <c r="E87" s="13" t="s">
        <v>40</v>
      </c>
      <c r="F87" s="14">
        <v>5</v>
      </c>
      <c r="G87" s="14" t="s">
        <v>35</v>
      </c>
      <c r="H87" s="14" t="s">
        <v>79</v>
      </c>
      <c r="I87" s="15">
        <v>32000000</v>
      </c>
      <c r="J87" s="15">
        <v>32000000</v>
      </c>
      <c r="K87" s="14" t="s">
        <v>33</v>
      </c>
      <c r="L87" s="14" t="s">
        <v>33</v>
      </c>
      <c r="M87" s="16" t="s">
        <v>45</v>
      </c>
    </row>
    <row r="88" spans="1:13" ht="60" customHeight="1" x14ac:dyDescent="0.3">
      <c r="A88" s="17" t="s">
        <v>181</v>
      </c>
      <c r="B88" s="21">
        <v>71</v>
      </c>
      <c r="C88" s="45" t="s">
        <v>387</v>
      </c>
      <c r="D88" s="45" t="s">
        <v>165</v>
      </c>
      <c r="E88" s="13" t="s">
        <v>40</v>
      </c>
      <c r="F88" s="14">
        <v>3</v>
      </c>
      <c r="G88" s="14" t="s">
        <v>41</v>
      </c>
      <c r="H88" s="14" t="s">
        <v>79</v>
      </c>
      <c r="I88" s="15">
        <v>68000000</v>
      </c>
      <c r="J88" s="15">
        <v>68000000</v>
      </c>
      <c r="K88" s="14" t="s">
        <v>33</v>
      </c>
      <c r="L88" s="14" t="s">
        <v>33</v>
      </c>
      <c r="M88" s="16" t="s">
        <v>45</v>
      </c>
    </row>
    <row r="89" spans="1:13" ht="60" customHeight="1" x14ac:dyDescent="0.3">
      <c r="A89" s="17" t="s">
        <v>181</v>
      </c>
      <c r="B89" s="21">
        <v>72</v>
      </c>
      <c r="C89" s="45" t="s">
        <v>387</v>
      </c>
      <c r="D89" s="45" t="s">
        <v>166</v>
      </c>
      <c r="E89" s="13" t="s">
        <v>40</v>
      </c>
      <c r="F89" s="14">
        <v>3</v>
      </c>
      <c r="G89" s="14" t="s">
        <v>35</v>
      </c>
      <c r="H89" s="14" t="s">
        <v>79</v>
      </c>
      <c r="I89" s="15">
        <v>27000000</v>
      </c>
      <c r="J89" s="15">
        <v>27000000</v>
      </c>
      <c r="K89" s="14" t="s">
        <v>33</v>
      </c>
      <c r="L89" s="14" t="s">
        <v>33</v>
      </c>
      <c r="M89" s="16" t="s">
        <v>45</v>
      </c>
    </row>
    <row r="90" spans="1:13" ht="60" customHeight="1" x14ac:dyDescent="0.3">
      <c r="A90" s="17" t="s">
        <v>181</v>
      </c>
      <c r="B90" s="21">
        <v>73</v>
      </c>
      <c r="C90" s="45" t="s">
        <v>387</v>
      </c>
      <c r="D90" s="45" t="s">
        <v>167</v>
      </c>
      <c r="E90" s="13" t="s">
        <v>73</v>
      </c>
      <c r="F90" s="14">
        <v>3</v>
      </c>
      <c r="G90" s="14" t="s">
        <v>41</v>
      </c>
      <c r="H90" s="14" t="s">
        <v>79</v>
      </c>
      <c r="I90" s="15">
        <v>64000000</v>
      </c>
      <c r="J90" s="15">
        <v>64000000</v>
      </c>
      <c r="K90" s="14" t="s">
        <v>33</v>
      </c>
      <c r="L90" s="14" t="s">
        <v>33</v>
      </c>
      <c r="M90" s="16" t="s">
        <v>45</v>
      </c>
    </row>
    <row r="91" spans="1:13" ht="60" customHeight="1" x14ac:dyDescent="0.3">
      <c r="A91" s="17" t="s">
        <v>181</v>
      </c>
      <c r="B91" s="21">
        <v>74</v>
      </c>
      <c r="C91" s="45" t="s">
        <v>387</v>
      </c>
      <c r="D91" s="45" t="s">
        <v>168</v>
      </c>
      <c r="E91" s="13" t="s">
        <v>73</v>
      </c>
      <c r="F91" s="14">
        <v>3</v>
      </c>
      <c r="G91" s="14" t="s">
        <v>35</v>
      </c>
      <c r="H91" s="14" t="s">
        <v>79</v>
      </c>
      <c r="I91" s="15">
        <v>24000000</v>
      </c>
      <c r="J91" s="15">
        <v>24000000</v>
      </c>
      <c r="K91" s="14" t="s">
        <v>33</v>
      </c>
      <c r="L91" s="14" t="s">
        <v>33</v>
      </c>
      <c r="M91" s="16" t="s">
        <v>45</v>
      </c>
    </row>
    <row r="92" spans="1:13" ht="60" customHeight="1" x14ac:dyDescent="0.3">
      <c r="A92" s="17" t="s">
        <v>181</v>
      </c>
      <c r="B92" s="21">
        <v>75</v>
      </c>
      <c r="C92" s="45" t="s">
        <v>387</v>
      </c>
      <c r="D92" s="45" t="s">
        <v>169</v>
      </c>
      <c r="E92" s="13" t="s">
        <v>44</v>
      </c>
      <c r="F92" s="14">
        <v>3</v>
      </c>
      <c r="G92" s="14" t="s">
        <v>54</v>
      </c>
      <c r="H92" s="14" t="s">
        <v>79</v>
      </c>
      <c r="I92" s="15">
        <v>313000000</v>
      </c>
      <c r="J92" s="15">
        <v>313000000</v>
      </c>
      <c r="K92" s="14" t="s">
        <v>33</v>
      </c>
      <c r="L92" s="14" t="s">
        <v>33</v>
      </c>
      <c r="M92" s="16" t="s">
        <v>45</v>
      </c>
    </row>
    <row r="93" spans="1:13" ht="60" customHeight="1" x14ac:dyDescent="0.3">
      <c r="A93" s="17" t="s">
        <v>181</v>
      </c>
      <c r="B93" s="21">
        <v>76</v>
      </c>
      <c r="C93" s="45" t="s">
        <v>397</v>
      </c>
      <c r="D93" s="45" t="s">
        <v>171</v>
      </c>
      <c r="E93" s="13" t="s">
        <v>46</v>
      </c>
      <c r="F93" s="14">
        <v>2</v>
      </c>
      <c r="G93" s="14" t="s">
        <v>54</v>
      </c>
      <c r="H93" s="14" t="s">
        <v>79</v>
      </c>
      <c r="I93" s="15">
        <v>50000000</v>
      </c>
      <c r="J93" s="15">
        <v>50000000</v>
      </c>
      <c r="K93" s="14" t="s">
        <v>33</v>
      </c>
      <c r="L93" s="14" t="s">
        <v>33</v>
      </c>
      <c r="M93" s="16" t="s">
        <v>45</v>
      </c>
    </row>
    <row r="94" spans="1:13" ht="60" customHeight="1" x14ac:dyDescent="0.3">
      <c r="A94" s="17" t="s">
        <v>181</v>
      </c>
      <c r="B94" s="21">
        <v>77</v>
      </c>
      <c r="C94" s="45">
        <v>43232100</v>
      </c>
      <c r="D94" s="45" t="s">
        <v>172</v>
      </c>
      <c r="E94" s="13" t="s">
        <v>47</v>
      </c>
      <c r="F94" s="14">
        <v>2</v>
      </c>
      <c r="G94" s="14" t="s">
        <v>54</v>
      </c>
      <c r="H94" s="14" t="s">
        <v>79</v>
      </c>
      <c r="I94" s="15">
        <v>100000000</v>
      </c>
      <c r="J94" s="15">
        <v>100000000</v>
      </c>
      <c r="K94" s="14" t="s">
        <v>33</v>
      </c>
      <c r="L94" s="14" t="s">
        <v>33</v>
      </c>
      <c r="M94" s="16" t="s">
        <v>45</v>
      </c>
    </row>
    <row r="95" spans="1:13" ht="60" customHeight="1" x14ac:dyDescent="0.3">
      <c r="A95" s="17" t="s">
        <v>181</v>
      </c>
      <c r="B95" s="21">
        <v>78</v>
      </c>
      <c r="C95" s="45">
        <v>43233000</v>
      </c>
      <c r="D95" s="45" t="s">
        <v>173</v>
      </c>
      <c r="E95" s="13" t="s">
        <v>50</v>
      </c>
      <c r="F95" s="14">
        <v>2</v>
      </c>
      <c r="G95" s="14" t="s">
        <v>41</v>
      </c>
      <c r="H95" s="14" t="s">
        <v>79</v>
      </c>
      <c r="I95" s="15">
        <v>45000000</v>
      </c>
      <c r="J95" s="15">
        <v>45000000</v>
      </c>
      <c r="K95" s="14" t="s">
        <v>33</v>
      </c>
      <c r="L95" s="14" t="s">
        <v>33</v>
      </c>
      <c r="M95" s="16" t="s">
        <v>45</v>
      </c>
    </row>
    <row r="96" spans="1:13" ht="60" customHeight="1" x14ac:dyDescent="0.3">
      <c r="A96" s="17" t="s">
        <v>181</v>
      </c>
      <c r="B96" s="21">
        <v>79</v>
      </c>
      <c r="C96" s="45">
        <v>43211500</v>
      </c>
      <c r="D96" s="45" t="s">
        <v>174</v>
      </c>
      <c r="E96" s="13" t="s">
        <v>231</v>
      </c>
      <c r="F96" s="14">
        <v>2</v>
      </c>
      <c r="G96" s="14" t="s">
        <v>54</v>
      </c>
      <c r="H96" s="14" t="s">
        <v>79</v>
      </c>
      <c r="I96" s="15">
        <v>95000000</v>
      </c>
      <c r="J96" s="15">
        <v>95000000</v>
      </c>
      <c r="K96" s="14" t="s">
        <v>33</v>
      </c>
      <c r="L96" s="14" t="s">
        <v>33</v>
      </c>
      <c r="M96" s="16" t="s">
        <v>45</v>
      </c>
    </row>
    <row r="97" spans="1:13" ht="60" customHeight="1" x14ac:dyDescent="0.3">
      <c r="A97" s="17" t="s">
        <v>181</v>
      </c>
      <c r="B97" s="21">
        <v>80</v>
      </c>
      <c r="C97" s="45" t="s">
        <v>74</v>
      </c>
      <c r="D97" s="45" t="s">
        <v>175</v>
      </c>
      <c r="E97" s="13" t="s">
        <v>53</v>
      </c>
      <c r="F97" s="14">
        <v>8</v>
      </c>
      <c r="G97" s="14" t="s">
        <v>35</v>
      </c>
      <c r="H97" s="14" t="s">
        <v>79</v>
      </c>
      <c r="I97" s="15">
        <v>20000000</v>
      </c>
      <c r="J97" s="15">
        <v>20000000</v>
      </c>
      <c r="K97" s="14" t="s">
        <v>33</v>
      </c>
      <c r="L97" s="14" t="s">
        <v>33</v>
      </c>
      <c r="M97" s="16" t="s">
        <v>45</v>
      </c>
    </row>
    <row r="98" spans="1:13" ht="60" customHeight="1" x14ac:dyDescent="0.3">
      <c r="A98" s="17" t="s">
        <v>181</v>
      </c>
      <c r="B98" s="21">
        <v>81</v>
      </c>
      <c r="C98" s="45" t="s">
        <v>398</v>
      </c>
      <c r="D98" s="45" t="s">
        <v>75</v>
      </c>
      <c r="E98" s="13" t="s">
        <v>40</v>
      </c>
      <c r="F98" s="14">
        <v>2</v>
      </c>
      <c r="G98" s="14" t="s">
        <v>54</v>
      </c>
      <c r="H98" s="14" t="s">
        <v>79</v>
      </c>
      <c r="I98" s="15">
        <v>60000000</v>
      </c>
      <c r="J98" s="15">
        <v>60000000</v>
      </c>
      <c r="K98" s="14" t="s">
        <v>33</v>
      </c>
      <c r="L98" s="14" t="s">
        <v>33</v>
      </c>
      <c r="M98" s="16" t="s">
        <v>45</v>
      </c>
    </row>
    <row r="99" spans="1:13" ht="60" customHeight="1" x14ac:dyDescent="0.3">
      <c r="A99" s="17" t="s">
        <v>181</v>
      </c>
      <c r="B99" s="21">
        <v>82</v>
      </c>
      <c r="C99" s="45" t="s">
        <v>76</v>
      </c>
      <c r="D99" s="45" t="s">
        <v>177</v>
      </c>
      <c r="E99" s="13" t="s">
        <v>50</v>
      </c>
      <c r="F99" s="14">
        <v>3</v>
      </c>
      <c r="G99" s="14" t="s">
        <v>35</v>
      </c>
      <c r="H99" s="14" t="s">
        <v>79</v>
      </c>
      <c r="I99" s="15">
        <v>20000000</v>
      </c>
      <c r="J99" s="15">
        <v>20000000</v>
      </c>
      <c r="K99" s="14" t="s">
        <v>33</v>
      </c>
      <c r="L99" s="14" t="s">
        <v>33</v>
      </c>
      <c r="M99" s="16" t="s">
        <v>45</v>
      </c>
    </row>
    <row r="100" spans="1:13" ht="60" customHeight="1" x14ac:dyDescent="0.3">
      <c r="A100" s="17" t="s">
        <v>367</v>
      </c>
      <c r="B100" s="21">
        <v>83</v>
      </c>
      <c r="C100" s="45">
        <v>80121700</v>
      </c>
      <c r="D100" s="45" t="s">
        <v>365</v>
      </c>
      <c r="E100" s="13" t="s">
        <v>30</v>
      </c>
      <c r="F100" s="14">
        <v>7</v>
      </c>
      <c r="G100" s="14" t="s">
        <v>31</v>
      </c>
      <c r="H100" s="14" t="s">
        <v>79</v>
      </c>
      <c r="I100" s="15">
        <v>36974000</v>
      </c>
      <c r="J100" s="15">
        <v>36974000</v>
      </c>
      <c r="K100" s="14" t="s">
        <v>33</v>
      </c>
      <c r="L100" s="14" t="s">
        <v>33</v>
      </c>
      <c r="M100" s="16" t="s">
        <v>45</v>
      </c>
    </row>
    <row r="101" spans="1:13" ht="60" customHeight="1" x14ac:dyDescent="0.3">
      <c r="A101" s="17" t="s">
        <v>182</v>
      </c>
      <c r="B101" s="21">
        <v>84</v>
      </c>
      <c r="C101" s="45">
        <v>84131600</v>
      </c>
      <c r="D101" s="45" t="s">
        <v>77</v>
      </c>
      <c r="E101" s="13" t="s">
        <v>30</v>
      </c>
      <c r="F101" s="14">
        <v>12</v>
      </c>
      <c r="G101" s="14" t="s">
        <v>78</v>
      </c>
      <c r="H101" s="14" t="s">
        <v>79</v>
      </c>
      <c r="I101" s="15">
        <f>1896674000+2000000</f>
        <v>1898674000</v>
      </c>
      <c r="J101" s="15">
        <f>1896674000+2000000</f>
        <v>1898674000</v>
      </c>
      <c r="K101" s="14" t="s">
        <v>33</v>
      </c>
      <c r="L101" s="14" t="s">
        <v>33</v>
      </c>
      <c r="M101" s="16" t="s">
        <v>45</v>
      </c>
    </row>
    <row r="102" spans="1:13" ht="60" customHeight="1" x14ac:dyDescent="0.3">
      <c r="A102" s="17" t="s">
        <v>182</v>
      </c>
      <c r="B102" s="21">
        <v>85</v>
      </c>
      <c r="C102" s="45" t="s">
        <v>379</v>
      </c>
      <c r="D102" s="45" t="s">
        <v>207</v>
      </c>
      <c r="E102" s="13" t="s">
        <v>59</v>
      </c>
      <c r="F102" s="14">
        <v>11</v>
      </c>
      <c r="G102" s="14" t="s">
        <v>368</v>
      </c>
      <c r="H102" s="14" t="s">
        <v>79</v>
      </c>
      <c r="I102" s="15">
        <v>200000000</v>
      </c>
      <c r="J102" s="15">
        <v>202000000</v>
      </c>
      <c r="K102" s="14" t="s">
        <v>33</v>
      </c>
      <c r="L102" s="14" t="s">
        <v>33</v>
      </c>
      <c r="M102" s="16" t="s">
        <v>45</v>
      </c>
    </row>
    <row r="103" spans="1:13" ht="60" customHeight="1" x14ac:dyDescent="0.3">
      <c r="A103" s="17" t="s">
        <v>182</v>
      </c>
      <c r="B103" s="21">
        <v>86</v>
      </c>
      <c r="C103" s="45" t="s">
        <v>399</v>
      </c>
      <c r="D103" s="45" t="s">
        <v>98</v>
      </c>
      <c r="E103" s="13" t="s">
        <v>59</v>
      </c>
      <c r="F103" s="14">
        <v>11</v>
      </c>
      <c r="G103" s="14" t="s">
        <v>35</v>
      </c>
      <c r="H103" s="14" t="s">
        <v>79</v>
      </c>
      <c r="I103" s="15">
        <v>9000000</v>
      </c>
      <c r="J103" s="15">
        <v>9000000</v>
      </c>
      <c r="K103" s="14" t="s">
        <v>33</v>
      </c>
      <c r="L103" s="14" t="s">
        <v>33</v>
      </c>
      <c r="M103" s="16" t="s">
        <v>45</v>
      </c>
    </row>
    <row r="104" spans="1:13" ht="60" customHeight="1" x14ac:dyDescent="0.3">
      <c r="A104" s="17" t="s">
        <v>182</v>
      </c>
      <c r="B104" s="21">
        <v>87</v>
      </c>
      <c r="C104" s="45" t="s">
        <v>80</v>
      </c>
      <c r="D104" s="45" t="s">
        <v>99</v>
      </c>
      <c r="E104" s="13" t="s">
        <v>30</v>
      </c>
      <c r="F104" s="14">
        <v>2</v>
      </c>
      <c r="G104" s="14" t="s">
        <v>35</v>
      </c>
      <c r="H104" s="14" t="s">
        <v>79</v>
      </c>
      <c r="I104" s="15">
        <v>36000000</v>
      </c>
      <c r="J104" s="15">
        <v>36000000</v>
      </c>
      <c r="K104" s="14" t="s">
        <v>33</v>
      </c>
      <c r="L104" s="14" t="s">
        <v>33</v>
      </c>
      <c r="M104" s="16" t="s">
        <v>45</v>
      </c>
    </row>
    <row r="105" spans="1:13" ht="60" customHeight="1" x14ac:dyDescent="0.3">
      <c r="A105" s="17" t="s">
        <v>182</v>
      </c>
      <c r="B105" s="21">
        <v>88</v>
      </c>
      <c r="C105" s="45" t="s">
        <v>81</v>
      </c>
      <c r="D105" s="45" t="s">
        <v>100</v>
      </c>
      <c r="E105" s="13" t="s">
        <v>50</v>
      </c>
      <c r="F105" s="14">
        <v>2</v>
      </c>
      <c r="G105" s="14" t="s">
        <v>35</v>
      </c>
      <c r="H105" s="14" t="s">
        <v>79</v>
      </c>
      <c r="I105" s="15">
        <v>36000000</v>
      </c>
      <c r="J105" s="15">
        <v>36000000</v>
      </c>
      <c r="K105" s="14" t="s">
        <v>33</v>
      </c>
      <c r="L105" s="14" t="s">
        <v>33</v>
      </c>
      <c r="M105" s="16" t="s">
        <v>45</v>
      </c>
    </row>
    <row r="106" spans="1:13" ht="60" customHeight="1" x14ac:dyDescent="0.3">
      <c r="A106" s="17" t="s">
        <v>182</v>
      </c>
      <c r="B106" s="21">
        <v>89</v>
      </c>
      <c r="C106" s="45" t="s">
        <v>401</v>
      </c>
      <c r="D106" s="45" t="s">
        <v>402</v>
      </c>
      <c r="E106" s="13" t="s">
        <v>403</v>
      </c>
      <c r="F106" s="14">
        <v>2</v>
      </c>
      <c r="G106" s="14" t="s">
        <v>35</v>
      </c>
      <c r="H106" s="14" t="s">
        <v>79</v>
      </c>
      <c r="I106" s="15">
        <v>4100000</v>
      </c>
      <c r="J106" s="15">
        <v>4100000</v>
      </c>
      <c r="K106" s="14" t="s">
        <v>33</v>
      </c>
      <c r="L106" s="14" t="s">
        <v>33</v>
      </c>
      <c r="M106" s="16" t="s">
        <v>45</v>
      </c>
    </row>
    <row r="107" spans="1:13" ht="60" customHeight="1" x14ac:dyDescent="0.3">
      <c r="A107" s="17" t="s">
        <v>182</v>
      </c>
      <c r="B107" s="21">
        <v>90</v>
      </c>
      <c r="C107" s="45" t="s">
        <v>82</v>
      </c>
      <c r="D107" s="45" t="s">
        <v>103</v>
      </c>
      <c r="E107" s="13" t="s">
        <v>30</v>
      </c>
      <c r="F107" s="14">
        <v>10</v>
      </c>
      <c r="G107" s="14" t="s">
        <v>35</v>
      </c>
      <c r="H107" s="14" t="s">
        <v>79</v>
      </c>
      <c r="I107" s="15">
        <v>5500000</v>
      </c>
      <c r="J107" s="15">
        <v>5500000</v>
      </c>
      <c r="K107" s="14" t="s">
        <v>33</v>
      </c>
      <c r="L107" s="14" t="s">
        <v>33</v>
      </c>
      <c r="M107" s="16" t="s">
        <v>45</v>
      </c>
    </row>
    <row r="108" spans="1:13" ht="60" customHeight="1" x14ac:dyDescent="0.3">
      <c r="A108" s="17" t="s">
        <v>182</v>
      </c>
      <c r="B108" s="21">
        <v>91</v>
      </c>
      <c r="C108" s="45" t="s">
        <v>83</v>
      </c>
      <c r="D108" s="45" t="s">
        <v>104</v>
      </c>
      <c r="E108" s="13" t="s">
        <v>47</v>
      </c>
      <c r="F108" s="14">
        <v>12</v>
      </c>
      <c r="G108" s="14" t="s">
        <v>78</v>
      </c>
      <c r="H108" s="14" t="s">
        <v>79</v>
      </c>
      <c r="I108" s="15">
        <v>480241000</v>
      </c>
      <c r="J108" s="15">
        <v>116422000</v>
      </c>
      <c r="K108" s="14" t="s">
        <v>84</v>
      </c>
      <c r="L108" s="14" t="s">
        <v>85</v>
      </c>
      <c r="M108" s="16" t="s">
        <v>45</v>
      </c>
    </row>
    <row r="109" spans="1:13" ht="60" customHeight="1" x14ac:dyDescent="0.3">
      <c r="A109" s="17" t="s">
        <v>182</v>
      </c>
      <c r="B109" s="21">
        <v>92</v>
      </c>
      <c r="C109" s="45">
        <v>95121514</v>
      </c>
      <c r="D109" s="45" t="s">
        <v>200</v>
      </c>
      <c r="E109" s="13" t="s">
        <v>30</v>
      </c>
      <c r="F109" s="14">
        <v>10</v>
      </c>
      <c r="G109" s="14" t="s">
        <v>54</v>
      </c>
      <c r="H109" s="14" t="s">
        <v>79</v>
      </c>
      <c r="I109" s="15">
        <v>50000000</v>
      </c>
      <c r="J109" s="15">
        <v>50000000</v>
      </c>
      <c r="K109" s="14" t="s">
        <v>32</v>
      </c>
      <c r="L109" s="14" t="s">
        <v>33</v>
      </c>
      <c r="M109" s="16" t="s">
        <v>45</v>
      </c>
    </row>
    <row r="110" spans="1:13" ht="60" customHeight="1" x14ac:dyDescent="0.3">
      <c r="A110" s="17" t="s">
        <v>182</v>
      </c>
      <c r="B110" s="21">
        <v>93</v>
      </c>
      <c r="C110" s="45">
        <v>78102203</v>
      </c>
      <c r="D110" s="45" t="s">
        <v>86</v>
      </c>
      <c r="E110" s="13" t="s">
        <v>30</v>
      </c>
      <c r="F110" s="14">
        <v>11</v>
      </c>
      <c r="G110" s="14" t="s">
        <v>31</v>
      </c>
      <c r="H110" s="14" t="s">
        <v>79</v>
      </c>
      <c r="I110" s="15">
        <v>2400000</v>
      </c>
      <c r="J110" s="15">
        <v>2400000</v>
      </c>
      <c r="K110" s="14" t="s">
        <v>32</v>
      </c>
      <c r="L110" s="14" t="s">
        <v>33</v>
      </c>
      <c r="M110" s="16" t="s">
        <v>45</v>
      </c>
    </row>
    <row r="111" spans="1:13" ht="60" customHeight="1" x14ac:dyDescent="0.3">
      <c r="A111" s="17" t="s">
        <v>182</v>
      </c>
      <c r="B111" s="21">
        <v>94</v>
      </c>
      <c r="C111" s="45">
        <v>46191601</v>
      </c>
      <c r="D111" s="45" t="s">
        <v>87</v>
      </c>
      <c r="E111" s="13" t="s">
        <v>88</v>
      </c>
      <c r="F111" s="14">
        <v>2</v>
      </c>
      <c r="G111" s="14" t="s">
        <v>35</v>
      </c>
      <c r="H111" s="14" t="s">
        <v>79</v>
      </c>
      <c r="I111" s="15">
        <v>7000000</v>
      </c>
      <c r="J111" s="15">
        <v>7000000</v>
      </c>
      <c r="K111" s="14" t="s">
        <v>32</v>
      </c>
      <c r="L111" s="14" t="s">
        <v>33</v>
      </c>
      <c r="M111" s="16" t="s">
        <v>45</v>
      </c>
    </row>
    <row r="112" spans="1:13" ht="60" customHeight="1" x14ac:dyDescent="0.3">
      <c r="A112" s="17" t="s">
        <v>182</v>
      </c>
      <c r="B112" s="21">
        <v>95</v>
      </c>
      <c r="C112" s="45">
        <v>40161500</v>
      </c>
      <c r="D112" s="45" t="s">
        <v>89</v>
      </c>
      <c r="E112" s="13" t="s">
        <v>53</v>
      </c>
      <c r="F112" s="14">
        <v>2</v>
      </c>
      <c r="G112" s="14" t="s">
        <v>35</v>
      </c>
      <c r="H112" s="14" t="s">
        <v>79</v>
      </c>
      <c r="I112" s="15">
        <v>2200000</v>
      </c>
      <c r="J112" s="15">
        <v>2200000</v>
      </c>
      <c r="K112" s="14" t="s">
        <v>32</v>
      </c>
      <c r="L112" s="14" t="s">
        <v>33</v>
      </c>
      <c r="M112" s="16" t="s">
        <v>45</v>
      </c>
    </row>
    <row r="113" spans="1:13" ht="60" customHeight="1" x14ac:dyDescent="0.3">
      <c r="A113" s="17" t="s">
        <v>182</v>
      </c>
      <c r="B113" s="21">
        <v>96</v>
      </c>
      <c r="C113" s="45">
        <v>81101500</v>
      </c>
      <c r="D113" s="45" t="s">
        <v>374</v>
      </c>
      <c r="E113" s="13" t="s">
        <v>30</v>
      </c>
      <c r="F113" s="14">
        <v>4</v>
      </c>
      <c r="G113" s="14" t="s">
        <v>90</v>
      </c>
      <c r="H113" s="14" t="s">
        <v>79</v>
      </c>
      <c r="I113" s="15">
        <v>84000000</v>
      </c>
      <c r="J113" s="15">
        <v>84000000</v>
      </c>
      <c r="K113" s="14" t="s">
        <v>32</v>
      </c>
      <c r="L113" s="14" t="s">
        <v>33</v>
      </c>
      <c r="M113" s="16" t="s">
        <v>45</v>
      </c>
    </row>
    <row r="114" spans="1:13" ht="60" customHeight="1" x14ac:dyDescent="0.3">
      <c r="A114" s="17" t="s">
        <v>182</v>
      </c>
      <c r="B114" s="21">
        <v>97</v>
      </c>
      <c r="C114" s="45" t="s">
        <v>404</v>
      </c>
      <c r="D114" s="45" t="s">
        <v>91</v>
      </c>
      <c r="E114" s="13" t="s">
        <v>53</v>
      </c>
      <c r="F114" s="14">
        <v>8</v>
      </c>
      <c r="G114" s="14" t="s">
        <v>41</v>
      </c>
      <c r="H114" s="14" t="s">
        <v>79</v>
      </c>
      <c r="I114" s="15">
        <v>50000000</v>
      </c>
      <c r="J114" s="15">
        <v>50000000</v>
      </c>
      <c r="K114" s="14" t="s">
        <v>32</v>
      </c>
      <c r="L114" s="14" t="s">
        <v>33</v>
      </c>
      <c r="M114" s="16" t="s">
        <v>45</v>
      </c>
    </row>
    <row r="115" spans="1:13" ht="60" customHeight="1" x14ac:dyDescent="0.3">
      <c r="A115" s="17" t="s">
        <v>182</v>
      </c>
      <c r="B115" s="21">
        <v>98</v>
      </c>
      <c r="C115" s="45" t="s">
        <v>400</v>
      </c>
      <c r="D115" s="45" t="s">
        <v>371</v>
      </c>
      <c r="E115" s="13" t="s">
        <v>53</v>
      </c>
      <c r="F115" s="14">
        <v>3</v>
      </c>
      <c r="G115" s="14" t="s">
        <v>41</v>
      </c>
      <c r="H115" s="14" t="s">
        <v>79</v>
      </c>
      <c r="I115" s="15">
        <v>340000000</v>
      </c>
      <c r="J115" s="15">
        <v>340000000</v>
      </c>
      <c r="K115" s="14" t="s">
        <v>32</v>
      </c>
      <c r="L115" s="14" t="s">
        <v>33</v>
      </c>
      <c r="M115" s="16" t="s">
        <v>45</v>
      </c>
    </row>
    <row r="116" spans="1:13" ht="60" customHeight="1" x14ac:dyDescent="0.3">
      <c r="A116" s="17" t="s">
        <v>182</v>
      </c>
      <c r="B116" s="21">
        <v>100</v>
      </c>
      <c r="C116" s="45" t="s">
        <v>96</v>
      </c>
      <c r="D116" s="45" t="s">
        <v>372</v>
      </c>
      <c r="E116" s="13" t="s">
        <v>53</v>
      </c>
      <c r="F116" s="14">
        <v>9</v>
      </c>
      <c r="G116" s="14" t="s">
        <v>35</v>
      </c>
      <c r="H116" s="14" t="s">
        <v>79</v>
      </c>
      <c r="I116" s="15">
        <v>30000000</v>
      </c>
      <c r="J116" s="15">
        <v>30000000</v>
      </c>
      <c r="K116" s="14" t="s">
        <v>32</v>
      </c>
      <c r="L116" s="14" t="s">
        <v>33</v>
      </c>
      <c r="M116" s="16" t="s">
        <v>45</v>
      </c>
    </row>
    <row r="117" spans="1:13" ht="40.5" customHeight="1" x14ac:dyDescent="0.3">
      <c r="A117" s="109"/>
      <c r="B117" s="21">
        <v>101</v>
      </c>
      <c r="C117" s="395"/>
      <c r="D117" s="395"/>
      <c r="E117" s="396"/>
      <c r="F117" s="397"/>
      <c r="G117" s="397"/>
      <c r="H117" s="397"/>
      <c r="I117" s="398"/>
      <c r="J117" s="399"/>
      <c r="K117" s="397"/>
      <c r="L117" s="397"/>
      <c r="M117" s="397"/>
    </row>
    <row r="118" spans="1:13" ht="28.5" customHeight="1" x14ac:dyDescent="0.3">
      <c r="I118" s="36">
        <f>SUM(I18:I116)</f>
        <v>9645693000</v>
      </c>
      <c r="J118" s="36">
        <f>SUM(J18:J116)</f>
        <v>9283874000</v>
      </c>
      <c r="K118" s="46">
        <f>+I118-J118</f>
        <v>361819000</v>
      </c>
    </row>
    <row r="119" spans="1:13" x14ac:dyDescent="0.3">
      <c r="C119" s="119" t="s">
        <v>217</v>
      </c>
    </row>
    <row r="120" spans="1:13" ht="28.8" x14ac:dyDescent="0.3">
      <c r="C120" s="11" t="s">
        <v>20</v>
      </c>
      <c r="D120" s="11" t="s">
        <v>218</v>
      </c>
      <c r="E120" s="11" t="s">
        <v>29</v>
      </c>
    </row>
    <row r="121" spans="1:13" ht="97.5" customHeight="1" x14ac:dyDescent="0.3">
      <c r="C121" s="45" t="s">
        <v>205</v>
      </c>
      <c r="D121" s="9" t="s">
        <v>63</v>
      </c>
      <c r="E121" s="129" t="s">
        <v>219</v>
      </c>
    </row>
    <row r="122" spans="1:13" ht="158.4" x14ac:dyDescent="0.3">
      <c r="C122" s="45" t="s">
        <v>42</v>
      </c>
      <c r="D122" s="16" t="s">
        <v>137</v>
      </c>
      <c r="E122" s="129" t="s">
        <v>219</v>
      </c>
    </row>
    <row r="123" spans="1:13" ht="72" x14ac:dyDescent="0.3">
      <c r="C123" s="45" t="s">
        <v>205</v>
      </c>
      <c r="D123" s="45">
        <v>84121806</v>
      </c>
      <c r="E123" s="129" t="s">
        <v>219</v>
      </c>
    </row>
    <row r="124" spans="1:13" x14ac:dyDescent="0.3">
      <c r="K124" s="36"/>
    </row>
    <row r="125" spans="1:13" x14ac:dyDescent="0.3">
      <c r="K125" s="36"/>
    </row>
    <row r="126" spans="1:13" x14ac:dyDescent="0.3">
      <c r="K126" s="36"/>
    </row>
    <row r="127" spans="1:13" x14ac:dyDescent="0.3">
      <c r="K127" s="36"/>
    </row>
    <row r="128" spans="1:13" x14ac:dyDescent="0.3">
      <c r="K128" s="36"/>
    </row>
    <row r="129" spans="7:12" x14ac:dyDescent="0.3">
      <c r="K129" s="36"/>
    </row>
    <row r="130" spans="7:12" x14ac:dyDescent="0.3">
      <c r="K130" s="36"/>
    </row>
    <row r="131" spans="7:12" x14ac:dyDescent="0.3">
      <c r="K131" s="36"/>
    </row>
    <row r="132" spans="7:12" x14ac:dyDescent="0.3">
      <c r="K132" s="36"/>
    </row>
    <row r="133" spans="7:12" ht="30" customHeight="1" x14ac:dyDescent="0.3">
      <c r="K133" s="36"/>
    </row>
    <row r="134" spans="7:12" x14ac:dyDescent="0.3">
      <c r="K134" s="36"/>
    </row>
    <row r="135" spans="7:12" x14ac:dyDescent="0.3">
      <c r="K135" s="36"/>
    </row>
    <row r="136" spans="7:12" x14ac:dyDescent="0.3">
      <c r="K136" s="36"/>
    </row>
    <row r="137" spans="7:12" x14ac:dyDescent="0.3">
      <c r="K137" s="36"/>
    </row>
    <row r="138" spans="7:12" x14ac:dyDescent="0.3">
      <c r="K138" s="36"/>
      <c r="L138" s="38"/>
    </row>
    <row r="139" spans="7:12" x14ac:dyDescent="0.3">
      <c r="K139" s="36"/>
    </row>
    <row r="140" spans="7:12" ht="68.25" customHeight="1" x14ac:dyDescent="0.3">
      <c r="K140" s="36"/>
    </row>
    <row r="141" spans="7:12" x14ac:dyDescent="0.3">
      <c r="G141" s="47"/>
      <c r="K141" s="36"/>
    </row>
    <row r="142" spans="7:12" ht="38.4" customHeight="1" x14ac:dyDescent="0.3">
      <c r="K142" s="36"/>
    </row>
    <row r="143" spans="7:12" x14ac:dyDescent="0.3">
      <c r="K143" s="36"/>
    </row>
    <row r="144" spans="7:12" x14ac:dyDescent="0.3">
      <c r="K144" s="36"/>
    </row>
    <row r="145" spans="11:11" x14ac:dyDescent="0.3">
      <c r="K145" s="36"/>
    </row>
    <row r="146" spans="11:11" x14ac:dyDescent="0.3">
      <c r="K146" s="36"/>
    </row>
  </sheetData>
  <autoFilter ref="A17:M123" xr:uid="{00000000-0009-0000-0000-000000000000}"/>
  <mergeCells count="2">
    <mergeCell ref="G5:J9"/>
    <mergeCell ref="G11:J15"/>
  </mergeCells>
  <dataValidations count="5">
    <dataValidation type="list" allowBlank="1" showInputMessage="1" showErrorMessage="1" sqref="G65497:G65643 JC65495:JC65641 SY65495:SY65641 ACU65495:ACU65641 AMQ65495:AMQ65641 AWM65495:AWM65641 BGI65495:BGI65641 BQE65495:BQE65641 CAA65495:CAA65641 CJW65495:CJW65641 CTS65495:CTS65641 DDO65495:DDO65641 DNK65495:DNK65641 DXG65495:DXG65641 EHC65495:EHC65641 EQY65495:EQY65641 FAU65495:FAU65641 FKQ65495:FKQ65641 FUM65495:FUM65641 GEI65495:GEI65641 GOE65495:GOE65641 GYA65495:GYA65641 HHW65495:HHW65641 HRS65495:HRS65641 IBO65495:IBO65641 ILK65495:ILK65641 IVG65495:IVG65641 JFC65495:JFC65641 JOY65495:JOY65641 JYU65495:JYU65641 KIQ65495:KIQ65641 KSM65495:KSM65641 LCI65495:LCI65641 LME65495:LME65641 LWA65495:LWA65641 MFW65495:MFW65641 MPS65495:MPS65641 MZO65495:MZO65641 NJK65495:NJK65641 NTG65495:NTG65641 ODC65495:ODC65641 OMY65495:OMY65641 OWU65495:OWU65641 PGQ65495:PGQ65641 PQM65495:PQM65641 QAI65495:QAI65641 QKE65495:QKE65641 QUA65495:QUA65641 RDW65495:RDW65641 RNS65495:RNS65641 RXO65495:RXO65641 SHK65495:SHK65641 SRG65495:SRG65641 TBC65495:TBC65641 TKY65495:TKY65641 TUU65495:TUU65641 UEQ65495:UEQ65641 UOM65495:UOM65641 UYI65495:UYI65641 VIE65495:VIE65641 VSA65495:VSA65641 WBW65495:WBW65641 WLS65495:WLS65641 WVO65495:WVO65641 G131033:G131179 JC131031:JC131177 SY131031:SY131177 ACU131031:ACU131177 AMQ131031:AMQ131177 AWM131031:AWM131177 BGI131031:BGI131177 BQE131031:BQE131177 CAA131031:CAA131177 CJW131031:CJW131177 CTS131031:CTS131177 DDO131031:DDO131177 DNK131031:DNK131177 DXG131031:DXG131177 EHC131031:EHC131177 EQY131031:EQY131177 FAU131031:FAU131177 FKQ131031:FKQ131177 FUM131031:FUM131177 GEI131031:GEI131177 GOE131031:GOE131177 GYA131031:GYA131177 HHW131031:HHW131177 HRS131031:HRS131177 IBO131031:IBO131177 ILK131031:ILK131177 IVG131031:IVG131177 JFC131031:JFC131177 JOY131031:JOY131177 JYU131031:JYU131177 KIQ131031:KIQ131177 KSM131031:KSM131177 LCI131031:LCI131177 LME131031:LME131177 LWA131031:LWA131177 MFW131031:MFW131177 MPS131031:MPS131177 MZO131031:MZO131177 NJK131031:NJK131177 NTG131031:NTG131177 ODC131031:ODC131177 OMY131031:OMY131177 OWU131031:OWU131177 PGQ131031:PGQ131177 PQM131031:PQM131177 QAI131031:QAI131177 QKE131031:QKE131177 QUA131031:QUA131177 RDW131031:RDW131177 RNS131031:RNS131177 RXO131031:RXO131177 SHK131031:SHK131177 SRG131031:SRG131177 TBC131031:TBC131177 TKY131031:TKY131177 TUU131031:TUU131177 UEQ131031:UEQ131177 UOM131031:UOM131177 UYI131031:UYI131177 VIE131031:VIE131177 VSA131031:VSA131177 WBW131031:WBW131177 WLS131031:WLS131177 WVO131031:WVO131177 G196569:G196715 JC196567:JC196713 SY196567:SY196713 ACU196567:ACU196713 AMQ196567:AMQ196713 AWM196567:AWM196713 BGI196567:BGI196713 BQE196567:BQE196713 CAA196567:CAA196713 CJW196567:CJW196713 CTS196567:CTS196713 DDO196567:DDO196713 DNK196567:DNK196713 DXG196567:DXG196713 EHC196567:EHC196713 EQY196567:EQY196713 FAU196567:FAU196713 FKQ196567:FKQ196713 FUM196567:FUM196713 GEI196567:GEI196713 GOE196567:GOE196713 GYA196567:GYA196713 HHW196567:HHW196713 HRS196567:HRS196713 IBO196567:IBO196713 ILK196567:ILK196713 IVG196567:IVG196713 JFC196567:JFC196713 JOY196567:JOY196713 JYU196567:JYU196713 KIQ196567:KIQ196713 KSM196567:KSM196713 LCI196567:LCI196713 LME196567:LME196713 LWA196567:LWA196713 MFW196567:MFW196713 MPS196567:MPS196713 MZO196567:MZO196713 NJK196567:NJK196713 NTG196567:NTG196713 ODC196567:ODC196713 OMY196567:OMY196713 OWU196567:OWU196713 PGQ196567:PGQ196713 PQM196567:PQM196713 QAI196567:QAI196713 QKE196567:QKE196713 QUA196567:QUA196713 RDW196567:RDW196713 RNS196567:RNS196713 RXO196567:RXO196713 SHK196567:SHK196713 SRG196567:SRG196713 TBC196567:TBC196713 TKY196567:TKY196713 TUU196567:TUU196713 UEQ196567:UEQ196713 UOM196567:UOM196713 UYI196567:UYI196713 VIE196567:VIE196713 VSA196567:VSA196713 WBW196567:WBW196713 WLS196567:WLS196713 WVO196567:WVO196713 G262105:G262251 JC262103:JC262249 SY262103:SY262249 ACU262103:ACU262249 AMQ262103:AMQ262249 AWM262103:AWM262249 BGI262103:BGI262249 BQE262103:BQE262249 CAA262103:CAA262249 CJW262103:CJW262249 CTS262103:CTS262249 DDO262103:DDO262249 DNK262103:DNK262249 DXG262103:DXG262249 EHC262103:EHC262249 EQY262103:EQY262249 FAU262103:FAU262249 FKQ262103:FKQ262249 FUM262103:FUM262249 GEI262103:GEI262249 GOE262103:GOE262249 GYA262103:GYA262249 HHW262103:HHW262249 HRS262103:HRS262249 IBO262103:IBO262249 ILK262103:ILK262249 IVG262103:IVG262249 JFC262103:JFC262249 JOY262103:JOY262249 JYU262103:JYU262249 KIQ262103:KIQ262249 KSM262103:KSM262249 LCI262103:LCI262249 LME262103:LME262249 LWA262103:LWA262249 MFW262103:MFW262249 MPS262103:MPS262249 MZO262103:MZO262249 NJK262103:NJK262249 NTG262103:NTG262249 ODC262103:ODC262249 OMY262103:OMY262249 OWU262103:OWU262249 PGQ262103:PGQ262249 PQM262103:PQM262249 QAI262103:QAI262249 QKE262103:QKE262249 QUA262103:QUA262249 RDW262103:RDW262249 RNS262103:RNS262249 RXO262103:RXO262249 SHK262103:SHK262249 SRG262103:SRG262249 TBC262103:TBC262249 TKY262103:TKY262249 TUU262103:TUU262249 UEQ262103:UEQ262249 UOM262103:UOM262249 UYI262103:UYI262249 VIE262103:VIE262249 VSA262103:VSA262249 WBW262103:WBW262249 WLS262103:WLS262249 WVO262103:WVO262249 G327641:G327787 JC327639:JC327785 SY327639:SY327785 ACU327639:ACU327785 AMQ327639:AMQ327785 AWM327639:AWM327785 BGI327639:BGI327785 BQE327639:BQE327785 CAA327639:CAA327785 CJW327639:CJW327785 CTS327639:CTS327785 DDO327639:DDO327785 DNK327639:DNK327785 DXG327639:DXG327785 EHC327639:EHC327785 EQY327639:EQY327785 FAU327639:FAU327785 FKQ327639:FKQ327785 FUM327639:FUM327785 GEI327639:GEI327785 GOE327639:GOE327785 GYA327639:GYA327785 HHW327639:HHW327785 HRS327639:HRS327785 IBO327639:IBO327785 ILK327639:ILK327785 IVG327639:IVG327785 JFC327639:JFC327785 JOY327639:JOY327785 JYU327639:JYU327785 KIQ327639:KIQ327785 KSM327639:KSM327785 LCI327639:LCI327785 LME327639:LME327785 LWA327639:LWA327785 MFW327639:MFW327785 MPS327639:MPS327785 MZO327639:MZO327785 NJK327639:NJK327785 NTG327639:NTG327785 ODC327639:ODC327785 OMY327639:OMY327785 OWU327639:OWU327785 PGQ327639:PGQ327785 PQM327639:PQM327785 QAI327639:QAI327785 QKE327639:QKE327785 QUA327639:QUA327785 RDW327639:RDW327785 RNS327639:RNS327785 RXO327639:RXO327785 SHK327639:SHK327785 SRG327639:SRG327785 TBC327639:TBC327785 TKY327639:TKY327785 TUU327639:TUU327785 UEQ327639:UEQ327785 UOM327639:UOM327785 UYI327639:UYI327785 VIE327639:VIE327785 VSA327639:VSA327785 WBW327639:WBW327785 WLS327639:WLS327785 WVO327639:WVO327785 G393177:G393323 JC393175:JC393321 SY393175:SY393321 ACU393175:ACU393321 AMQ393175:AMQ393321 AWM393175:AWM393321 BGI393175:BGI393321 BQE393175:BQE393321 CAA393175:CAA393321 CJW393175:CJW393321 CTS393175:CTS393321 DDO393175:DDO393321 DNK393175:DNK393321 DXG393175:DXG393321 EHC393175:EHC393321 EQY393175:EQY393321 FAU393175:FAU393321 FKQ393175:FKQ393321 FUM393175:FUM393321 GEI393175:GEI393321 GOE393175:GOE393321 GYA393175:GYA393321 HHW393175:HHW393321 HRS393175:HRS393321 IBO393175:IBO393321 ILK393175:ILK393321 IVG393175:IVG393321 JFC393175:JFC393321 JOY393175:JOY393321 JYU393175:JYU393321 KIQ393175:KIQ393321 KSM393175:KSM393321 LCI393175:LCI393321 LME393175:LME393321 LWA393175:LWA393321 MFW393175:MFW393321 MPS393175:MPS393321 MZO393175:MZO393321 NJK393175:NJK393321 NTG393175:NTG393321 ODC393175:ODC393321 OMY393175:OMY393321 OWU393175:OWU393321 PGQ393175:PGQ393321 PQM393175:PQM393321 QAI393175:QAI393321 QKE393175:QKE393321 QUA393175:QUA393321 RDW393175:RDW393321 RNS393175:RNS393321 RXO393175:RXO393321 SHK393175:SHK393321 SRG393175:SRG393321 TBC393175:TBC393321 TKY393175:TKY393321 TUU393175:TUU393321 UEQ393175:UEQ393321 UOM393175:UOM393321 UYI393175:UYI393321 VIE393175:VIE393321 VSA393175:VSA393321 WBW393175:WBW393321 WLS393175:WLS393321 WVO393175:WVO393321 G458713:G458859 JC458711:JC458857 SY458711:SY458857 ACU458711:ACU458857 AMQ458711:AMQ458857 AWM458711:AWM458857 BGI458711:BGI458857 BQE458711:BQE458857 CAA458711:CAA458857 CJW458711:CJW458857 CTS458711:CTS458857 DDO458711:DDO458857 DNK458711:DNK458857 DXG458711:DXG458857 EHC458711:EHC458857 EQY458711:EQY458857 FAU458711:FAU458857 FKQ458711:FKQ458857 FUM458711:FUM458857 GEI458711:GEI458857 GOE458711:GOE458857 GYA458711:GYA458857 HHW458711:HHW458857 HRS458711:HRS458857 IBO458711:IBO458857 ILK458711:ILK458857 IVG458711:IVG458857 JFC458711:JFC458857 JOY458711:JOY458857 JYU458711:JYU458857 KIQ458711:KIQ458857 KSM458711:KSM458857 LCI458711:LCI458857 LME458711:LME458857 LWA458711:LWA458857 MFW458711:MFW458857 MPS458711:MPS458857 MZO458711:MZO458857 NJK458711:NJK458857 NTG458711:NTG458857 ODC458711:ODC458857 OMY458711:OMY458857 OWU458711:OWU458857 PGQ458711:PGQ458857 PQM458711:PQM458857 QAI458711:QAI458857 QKE458711:QKE458857 QUA458711:QUA458857 RDW458711:RDW458857 RNS458711:RNS458857 RXO458711:RXO458857 SHK458711:SHK458857 SRG458711:SRG458857 TBC458711:TBC458857 TKY458711:TKY458857 TUU458711:TUU458857 UEQ458711:UEQ458857 UOM458711:UOM458857 UYI458711:UYI458857 VIE458711:VIE458857 VSA458711:VSA458857 WBW458711:WBW458857 WLS458711:WLS458857 WVO458711:WVO458857 G524249:G524395 JC524247:JC524393 SY524247:SY524393 ACU524247:ACU524393 AMQ524247:AMQ524393 AWM524247:AWM524393 BGI524247:BGI524393 BQE524247:BQE524393 CAA524247:CAA524393 CJW524247:CJW524393 CTS524247:CTS524393 DDO524247:DDO524393 DNK524247:DNK524393 DXG524247:DXG524393 EHC524247:EHC524393 EQY524247:EQY524393 FAU524247:FAU524393 FKQ524247:FKQ524393 FUM524247:FUM524393 GEI524247:GEI524393 GOE524247:GOE524393 GYA524247:GYA524393 HHW524247:HHW524393 HRS524247:HRS524393 IBO524247:IBO524393 ILK524247:ILK524393 IVG524247:IVG524393 JFC524247:JFC524393 JOY524247:JOY524393 JYU524247:JYU524393 KIQ524247:KIQ524393 KSM524247:KSM524393 LCI524247:LCI524393 LME524247:LME524393 LWA524247:LWA524393 MFW524247:MFW524393 MPS524247:MPS524393 MZO524247:MZO524393 NJK524247:NJK524393 NTG524247:NTG524393 ODC524247:ODC524393 OMY524247:OMY524393 OWU524247:OWU524393 PGQ524247:PGQ524393 PQM524247:PQM524393 QAI524247:QAI524393 QKE524247:QKE524393 QUA524247:QUA524393 RDW524247:RDW524393 RNS524247:RNS524393 RXO524247:RXO524393 SHK524247:SHK524393 SRG524247:SRG524393 TBC524247:TBC524393 TKY524247:TKY524393 TUU524247:TUU524393 UEQ524247:UEQ524393 UOM524247:UOM524393 UYI524247:UYI524393 VIE524247:VIE524393 VSA524247:VSA524393 WBW524247:WBW524393 WLS524247:WLS524393 WVO524247:WVO524393 G589785:G589931 JC589783:JC589929 SY589783:SY589929 ACU589783:ACU589929 AMQ589783:AMQ589929 AWM589783:AWM589929 BGI589783:BGI589929 BQE589783:BQE589929 CAA589783:CAA589929 CJW589783:CJW589929 CTS589783:CTS589929 DDO589783:DDO589929 DNK589783:DNK589929 DXG589783:DXG589929 EHC589783:EHC589929 EQY589783:EQY589929 FAU589783:FAU589929 FKQ589783:FKQ589929 FUM589783:FUM589929 GEI589783:GEI589929 GOE589783:GOE589929 GYA589783:GYA589929 HHW589783:HHW589929 HRS589783:HRS589929 IBO589783:IBO589929 ILK589783:ILK589929 IVG589783:IVG589929 JFC589783:JFC589929 JOY589783:JOY589929 JYU589783:JYU589929 KIQ589783:KIQ589929 KSM589783:KSM589929 LCI589783:LCI589929 LME589783:LME589929 LWA589783:LWA589929 MFW589783:MFW589929 MPS589783:MPS589929 MZO589783:MZO589929 NJK589783:NJK589929 NTG589783:NTG589929 ODC589783:ODC589929 OMY589783:OMY589929 OWU589783:OWU589929 PGQ589783:PGQ589929 PQM589783:PQM589929 QAI589783:QAI589929 QKE589783:QKE589929 QUA589783:QUA589929 RDW589783:RDW589929 RNS589783:RNS589929 RXO589783:RXO589929 SHK589783:SHK589929 SRG589783:SRG589929 TBC589783:TBC589929 TKY589783:TKY589929 TUU589783:TUU589929 UEQ589783:UEQ589929 UOM589783:UOM589929 UYI589783:UYI589929 VIE589783:VIE589929 VSA589783:VSA589929 WBW589783:WBW589929 WLS589783:WLS589929 WVO589783:WVO589929 G655321:G655467 JC655319:JC655465 SY655319:SY655465 ACU655319:ACU655465 AMQ655319:AMQ655465 AWM655319:AWM655465 BGI655319:BGI655465 BQE655319:BQE655465 CAA655319:CAA655465 CJW655319:CJW655465 CTS655319:CTS655465 DDO655319:DDO655465 DNK655319:DNK655465 DXG655319:DXG655465 EHC655319:EHC655465 EQY655319:EQY655465 FAU655319:FAU655465 FKQ655319:FKQ655465 FUM655319:FUM655465 GEI655319:GEI655465 GOE655319:GOE655465 GYA655319:GYA655465 HHW655319:HHW655465 HRS655319:HRS655465 IBO655319:IBO655465 ILK655319:ILK655465 IVG655319:IVG655465 JFC655319:JFC655465 JOY655319:JOY655465 JYU655319:JYU655465 KIQ655319:KIQ655465 KSM655319:KSM655465 LCI655319:LCI655465 LME655319:LME655465 LWA655319:LWA655465 MFW655319:MFW655465 MPS655319:MPS655465 MZO655319:MZO655465 NJK655319:NJK655465 NTG655319:NTG655465 ODC655319:ODC655465 OMY655319:OMY655465 OWU655319:OWU655465 PGQ655319:PGQ655465 PQM655319:PQM655465 QAI655319:QAI655465 QKE655319:QKE655465 QUA655319:QUA655465 RDW655319:RDW655465 RNS655319:RNS655465 RXO655319:RXO655465 SHK655319:SHK655465 SRG655319:SRG655465 TBC655319:TBC655465 TKY655319:TKY655465 TUU655319:TUU655465 UEQ655319:UEQ655465 UOM655319:UOM655465 UYI655319:UYI655465 VIE655319:VIE655465 VSA655319:VSA655465 WBW655319:WBW655465 WLS655319:WLS655465 WVO655319:WVO655465 G720857:G721003 JC720855:JC721001 SY720855:SY721001 ACU720855:ACU721001 AMQ720855:AMQ721001 AWM720855:AWM721001 BGI720855:BGI721001 BQE720855:BQE721001 CAA720855:CAA721001 CJW720855:CJW721001 CTS720855:CTS721001 DDO720855:DDO721001 DNK720855:DNK721001 DXG720855:DXG721001 EHC720855:EHC721001 EQY720855:EQY721001 FAU720855:FAU721001 FKQ720855:FKQ721001 FUM720855:FUM721001 GEI720855:GEI721001 GOE720855:GOE721001 GYA720855:GYA721001 HHW720855:HHW721001 HRS720855:HRS721001 IBO720855:IBO721001 ILK720855:ILK721001 IVG720855:IVG721001 JFC720855:JFC721001 JOY720855:JOY721001 JYU720855:JYU721001 KIQ720855:KIQ721001 KSM720855:KSM721001 LCI720855:LCI721001 LME720855:LME721001 LWA720855:LWA721001 MFW720855:MFW721001 MPS720855:MPS721001 MZO720855:MZO721001 NJK720855:NJK721001 NTG720855:NTG721001 ODC720855:ODC721001 OMY720855:OMY721001 OWU720855:OWU721001 PGQ720855:PGQ721001 PQM720855:PQM721001 QAI720855:QAI721001 QKE720855:QKE721001 QUA720855:QUA721001 RDW720855:RDW721001 RNS720855:RNS721001 RXO720855:RXO721001 SHK720855:SHK721001 SRG720855:SRG721001 TBC720855:TBC721001 TKY720855:TKY721001 TUU720855:TUU721001 UEQ720855:UEQ721001 UOM720855:UOM721001 UYI720855:UYI721001 VIE720855:VIE721001 VSA720855:VSA721001 WBW720855:WBW721001 WLS720855:WLS721001 WVO720855:WVO721001 G786393:G786539 JC786391:JC786537 SY786391:SY786537 ACU786391:ACU786537 AMQ786391:AMQ786537 AWM786391:AWM786537 BGI786391:BGI786537 BQE786391:BQE786537 CAA786391:CAA786537 CJW786391:CJW786537 CTS786391:CTS786537 DDO786391:DDO786537 DNK786391:DNK786537 DXG786391:DXG786537 EHC786391:EHC786537 EQY786391:EQY786537 FAU786391:FAU786537 FKQ786391:FKQ786537 FUM786391:FUM786537 GEI786391:GEI786537 GOE786391:GOE786537 GYA786391:GYA786537 HHW786391:HHW786537 HRS786391:HRS786537 IBO786391:IBO786537 ILK786391:ILK786537 IVG786391:IVG786537 JFC786391:JFC786537 JOY786391:JOY786537 JYU786391:JYU786537 KIQ786391:KIQ786537 KSM786391:KSM786537 LCI786391:LCI786537 LME786391:LME786537 LWA786391:LWA786537 MFW786391:MFW786537 MPS786391:MPS786537 MZO786391:MZO786537 NJK786391:NJK786537 NTG786391:NTG786537 ODC786391:ODC786537 OMY786391:OMY786537 OWU786391:OWU786537 PGQ786391:PGQ786537 PQM786391:PQM786537 QAI786391:QAI786537 QKE786391:QKE786537 QUA786391:QUA786537 RDW786391:RDW786537 RNS786391:RNS786537 RXO786391:RXO786537 SHK786391:SHK786537 SRG786391:SRG786537 TBC786391:TBC786537 TKY786391:TKY786537 TUU786391:TUU786537 UEQ786391:UEQ786537 UOM786391:UOM786537 UYI786391:UYI786537 VIE786391:VIE786537 VSA786391:VSA786537 WBW786391:WBW786537 WLS786391:WLS786537 WVO786391:WVO786537 G851929:G852075 JC851927:JC852073 SY851927:SY852073 ACU851927:ACU852073 AMQ851927:AMQ852073 AWM851927:AWM852073 BGI851927:BGI852073 BQE851927:BQE852073 CAA851927:CAA852073 CJW851927:CJW852073 CTS851927:CTS852073 DDO851927:DDO852073 DNK851927:DNK852073 DXG851927:DXG852073 EHC851927:EHC852073 EQY851927:EQY852073 FAU851927:FAU852073 FKQ851927:FKQ852073 FUM851927:FUM852073 GEI851927:GEI852073 GOE851927:GOE852073 GYA851927:GYA852073 HHW851927:HHW852073 HRS851927:HRS852073 IBO851927:IBO852073 ILK851927:ILK852073 IVG851927:IVG852073 JFC851927:JFC852073 JOY851927:JOY852073 JYU851927:JYU852073 KIQ851927:KIQ852073 KSM851927:KSM852073 LCI851927:LCI852073 LME851927:LME852073 LWA851927:LWA852073 MFW851927:MFW852073 MPS851927:MPS852073 MZO851927:MZO852073 NJK851927:NJK852073 NTG851927:NTG852073 ODC851927:ODC852073 OMY851927:OMY852073 OWU851927:OWU852073 PGQ851927:PGQ852073 PQM851927:PQM852073 QAI851927:QAI852073 QKE851927:QKE852073 QUA851927:QUA852073 RDW851927:RDW852073 RNS851927:RNS852073 RXO851927:RXO852073 SHK851927:SHK852073 SRG851927:SRG852073 TBC851927:TBC852073 TKY851927:TKY852073 TUU851927:TUU852073 UEQ851927:UEQ852073 UOM851927:UOM852073 UYI851927:UYI852073 VIE851927:VIE852073 VSA851927:VSA852073 WBW851927:WBW852073 WLS851927:WLS852073 WVO851927:WVO852073 G917465:G917611 JC917463:JC917609 SY917463:SY917609 ACU917463:ACU917609 AMQ917463:AMQ917609 AWM917463:AWM917609 BGI917463:BGI917609 BQE917463:BQE917609 CAA917463:CAA917609 CJW917463:CJW917609 CTS917463:CTS917609 DDO917463:DDO917609 DNK917463:DNK917609 DXG917463:DXG917609 EHC917463:EHC917609 EQY917463:EQY917609 FAU917463:FAU917609 FKQ917463:FKQ917609 FUM917463:FUM917609 GEI917463:GEI917609 GOE917463:GOE917609 GYA917463:GYA917609 HHW917463:HHW917609 HRS917463:HRS917609 IBO917463:IBO917609 ILK917463:ILK917609 IVG917463:IVG917609 JFC917463:JFC917609 JOY917463:JOY917609 JYU917463:JYU917609 KIQ917463:KIQ917609 KSM917463:KSM917609 LCI917463:LCI917609 LME917463:LME917609 LWA917463:LWA917609 MFW917463:MFW917609 MPS917463:MPS917609 MZO917463:MZO917609 NJK917463:NJK917609 NTG917463:NTG917609 ODC917463:ODC917609 OMY917463:OMY917609 OWU917463:OWU917609 PGQ917463:PGQ917609 PQM917463:PQM917609 QAI917463:QAI917609 QKE917463:QKE917609 QUA917463:QUA917609 RDW917463:RDW917609 RNS917463:RNS917609 RXO917463:RXO917609 SHK917463:SHK917609 SRG917463:SRG917609 TBC917463:TBC917609 TKY917463:TKY917609 TUU917463:TUU917609 UEQ917463:UEQ917609 UOM917463:UOM917609 UYI917463:UYI917609 VIE917463:VIE917609 VSA917463:VSA917609 WBW917463:WBW917609 WLS917463:WLS917609 WVO917463:WVO917609 G983001:G983147 JC982999:JC983145 SY982999:SY983145 ACU982999:ACU983145 AMQ982999:AMQ983145 AWM982999:AWM983145 BGI982999:BGI983145 BQE982999:BQE983145 CAA982999:CAA983145 CJW982999:CJW983145 CTS982999:CTS983145 DDO982999:DDO983145 DNK982999:DNK983145 DXG982999:DXG983145 EHC982999:EHC983145 EQY982999:EQY983145 FAU982999:FAU983145 FKQ982999:FKQ983145 FUM982999:FUM983145 GEI982999:GEI983145 GOE982999:GOE983145 GYA982999:GYA983145 HHW982999:HHW983145 HRS982999:HRS983145 IBO982999:IBO983145 ILK982999:ILK983145 IVG982999:IVG983145 JFC982999:JFC983145 JOY982999:JOY983145 JYU982999:JYU983145 KIQ982999:KIQ983145 KSM982999:KSM983145 LCI982999:LCI983145 LME982999:LME983145 LWA982999:LWA983145 MFW982999:MFW983145 MPS982999:MPS983145 MZO982999:MZO983145 NJK982999:NJK983145 NTG982999:NTG983145 ODC982999:ODC983145 OMY982999:OMY983145 OWU982999:OWU983145 PGQ982999:PGQ983145 PQM982999:PQM983145 QAI982999:QAI983145 QKE982999:QKE983145 QUA982999:QUA983145 RDW982999:RDW983145 RNS982999:RNS983145 RXO982999:RXO983145 SHK982999:SHK983145 SRG982999:SRG983145 TBC982999:TBC983145 TKY982999:TKY983145 TUU982999:TUU983145 UEQ982999:UEQ983145 UOM982999:UOM983145 UYI982999:UYI983145 VIE982999:VIE983145 VSA982999:VSA983145 WBW982999:WBW983145 WLS982999:WLS983145 WVO982999:WVO983145 JC18:JC117 WVO18:WVO117 WLS18:WLS117 WBW18:WBW117 VSA18:VSA117 VIE18:VIE117 UYI18:UYI117 UOM18:UOM117 UEQ18:UEQ117 TUU18:TUU117 TKY18:TKY117 TBC18:TBC117 SRG18:SRG117 SHK18:SHK117 RXO18:RXO117 RNS18:RNS117 RDW18:RDW117 QUA18:QUA117 QKE18:QKE117 QAI18:QAI117 PQM18:PQM117 PGQ18:PGQ117 OWU18:OWU117 OMY18:OMY117 ODC18:ODC117 NTG18:NTG117 NJK18:NJK117 MZO18:MZO117 MPS18:MPS117 MFW18:MFW117 LWA18:LWA117 LME18:LME117 LCI18:LCI117 KSM18:KSM117 KIQ18:KIQ117 JYU18:JYU117 JOY18:JOY117 JFC18:JFC117 IVG18:IVG117 ILK18:ILK117 IBO18:IBO117 HRS18:HRS117 HHW18:HHW117 GYA18:GYA117 GOE18:GOE117 GEI18:GEI117 FUM18:FUM117 FKQ18:FKQ117 FAU18:FAU117 EQY18:EQY117 EHC18:EHC117 DXG18:DXG117 DNK18:DNK117 DDO18:DDO117 CTS18:CTS117 CJW18:CJW117 CAA18:CAA117 BQE18:BQE117 BGI18:BGI117 AWM18:AWM117 AMQ18:AMQ117 ACU18:ACU117 SY18:SY117 G18:G117" xr:uid="{9A347504-4529-45F8-8F2C-529569398BFD}">
      <formula1>modalidad</formula1>
    </dataValidation>
    <dataValidation type="list" allowBlank="1" showInputMessage="1" showErrorMessage="1" sqref="H65497:H65643 JD65495:JD65641 SZ65495:SZ65641 ACV65495:ACV65641 AMR65495:AMR65641 AWN65495:AWN65641 BGJ65495:BGJ65641 BQF65495:BQF65641 CAB65495:CAB65641 CJX65495:CJX65641 CTT65495:CTT65641 DDP65495:DDP65641 DNL65495:DNL65641 DXH65495:DXH65641 EHD65495:EHD65641 EQZ65495:EQZ65641 FAV65495:FAV65641 FKR65495:FKR65641 FUN65495:FUN65641 GEJ65495:GEJ65641 GOF65495:GOF65641 GYB65495:GYB65641 HHX65495:HHX65641 HRT65495:HRT65641 IBP65495:IBP65641 ILL65495:ILL65641 IVH65495:IVH65641 JFD65495:JFD65641 JOZ65495:JOZ65641 JYV65495:JYV65641 KIR65495:KIR65641 KSN65495:KSN65641 LCJ65495:LCJ65641 LMF65495:LMF65641 LWB65495:LWB65641 MFX65495:MFX65641 MPT65495:MPT65641 MZP65495:MZP65641 NJL65495:NJL65641 NTH65495:NTH65641 ODD65495:ODD65641 OMZ65495:OMZ65641 OWV65495:OWV65641 PGR65495:PGR65641 PQN65495:PQN65641 QAJ65495:QAJ65641 QKF65495:QKF65641 QUB65495:QUB65641 RDX65495:RDX65641 RNT65495:RNT65641 RXP65495:RXP65641 SHL65495:SHL65641 SRH65495:SRH65641 TBD65495:TBD65641 TKZ65495:TKZ65641 TUV65495:TUV65641 UER65495:UER65641 UON65495:UON65641 UYJ65495:UYJ65641 VIF65495:VIF65641 VSB65495:VSB65641 WBX65495:WBX65641 WLT65495:WLT65641 WVP65495:WVP65641 H131033:H131179 JD131031:JD131177 SZ131031:SZ131177 ACV131031:ACV131177 AMR131031:AMR131177 AWN131031:AWN131177 BGJ131031:BGJ131177 BQF131031:BQF131177 CAB131031:CAB131177 CJX131031:CJX131177 CTT131031:CTT131177 DDP131031:DDP131177 DNL131031:DNL131177 DXH131031:DXH131177 EHD131031:EHD131177 EQZ131031:EQZ131177 FAV131031:FAV131177 FKR131031:FKR131177 FUN131031:FUN131177 GEJ131031:GEJ131177 GOF131031:GOF131177 GYB131031:GYB131177 HHX131031:HHX131177 HRT131031:HRT131177 IBP131031:IBP131177 ILL131031:ILL131177 IVH131031:IVH131177 JFD131031:JFD131177 JOZ131031:JOZ131177 JYV131031:JYV131177 KIR131031:KIR131177 KSN131031:KSN131177 LCJ131031:LCJ131177 LMF131031:LMF131177 LWB131031:LWB131177 MFX131031:MFX131177 MPT131031:MPT131177 MZP131031:MZP131177 NJL131031:NJL131177 NTH131031:NTH131177 ODD131031:ODD131177 OMZ131031:OMZ131177 OWV131031:OWV131177 PGR131031:PGR131177 PQN131031:PQN131177 QAJ131031:QAJ131177 QKF131031:QKF131177 QUB131031:QUB131177 RDX131031:RDX131177 RNT131031:RNT131177 RXP131031:RXP131177 SHL131031:SHL131177 SRH131031:SRH131177 TBD131031:TBD131177 TKZ131031:TKZ131177 TUV131031:TUV131177 UER131031:UER131177 UON131031:UON131177 UYJ131031:UYJ131177 VIF131031:VIF131177 VSB131031:VSB131177 WBX131031:WBX131177 WLT131031:WLT131177 WVP131031:WVP131177 H196569:H196715 JD196567:JD196713 SZ196567:SZ196713 ACV196567:ACV196713 AMR196567:AMR196713 AWN196567:AWN196713 BGJ196567:BGJ196713 BQF196567:BQF196713 CAB196567:CAB196713 CJX196567:CJX196713 CTT196567:CTT196713 DDP196567:DDP196713 DNL196567:DNL196713 DXH196567:DXH196713 EHD196567:EHD196713 EQZ196567:EQZ196713 FAV196567:FAV196713 FKR196567:FKR196713 FUN196567:FUN196713 GEJ196567:GEJ196713 GOF196567:GOF196713 GYB196567:GYB196713 HHX196567:HHX196713 HRT196567:HRT196713 IBP196567:IBP196713 ILL196567:ILL196713 IVH196567:IVH196713 JFD196567:JFD196713 JOZ196567:JOZ196713 JYV196567:JYV196713 KIR196567:KIR196713 KSN196567:KSN196713 LCJ196567:LCJ196713 LMF196567:LMF196713 LWB196567:LWB196713 MFX196567:MFX196713 MPT196567:MPT196713 MZP196567:MZP196713 NJL196567:NJL196713 NTH196567:NTH196713 ODD196567:ODD196713 OMZ196567:OMZ196713 OWV196567:OWV196713 PGR196567:PGR196713 PQN196567:PQN196713 QAJ196567:QAJ196713 QKF196567:QKF196713 QUB196567:QUB196713 RDX196567:RDX196713 RNT196567:RNT196713 RXP196567:RXP196713 SHL196567:SHL196713 SRH196567:SRH196713 TBD196567:TBD196713 TKZ196567:TKZ196713 TUV196567:TUV196713 UER196567:UER196713 UON196567:UON196713 UYJ196567:UYJ196713 VIF196567:VIF196713 VSB196567:VSB196713 WBX196567:WBX196713 WLT196567:WLT196713 WVP196567:WVP196713 H262105:H262251 JD262103:JD262249 SZ262103:SZ262249 ACV262103:ACV262249 AMR262103:AMR262249 AWN262103:AWN262249 BGJ262103:BGJ262249 BQF262103:BQF262249 CAB262103:CAB262249 CJX262103:CJX262249 CTT262103:CTT262249 DDP262103:DDP262249 DNL262103:DNL262249 DXH262103:DXH262249 EHD262103:EHD262249 EQZ262103:EQZ262249 FAV262103:FAV262249 FKR262103:FKR262249 FUN262103:FUN262249 GEJ262103:GEJ262249 GOF262103:GOF262249 GYB262103:GYB262249 HHX262103:HHX262249 HRT262103:HRT262249 IBP262103:IBP262249 ILL262103:ILL262249 IVH262103:IVH262249 JFD262103:JFD262249 JOZ262103:JOZ262249 JYV262103:JYV262249 KIR262103:KIR262249 KSN262103:KSN262249 LCJ262103:LCJ262249 LMF262103:LMF262249 LWB262103:LWB262249 MFX262103:MFX262249 MPT262103:MPT262249 MZP262103:MZP262249 NJL262103:NJL262249 NTH262103:NTH262249 ODD262103:ODD262249 OMZ262103:OMZ262249 OWV262103:OWV262249 PGR262103:PGR262249 PQN262103:PQN262249 QAJ262103:QAJ262249 QKF262103:QKF262249 QUB262103:QUB262249 RDX262103:RDX262249 RNT262103:RNT262249 RXP262103:RXP262249 SHL262103:SHL262249 SRH262103:SRH262249 TBD262103:TBD262249 TKZ262103:TKZ262249 TUV262103:TUV262249 UER262103:UER262249 UON262103:UON262249 UYJ262103:UYJ262249 VIF262103:VIF262249 VSB262103:VSB262249 WBX262103:WBX262249 WLT262103:WLT262249 WVP262103:WVP262249 H327641:H327787 JD327639:JD327785 SZ327639:SZ327785 ACV327639:ACV327785 AMR327639:AMR327785 AWN327639:AWN327785 BGJ327639:BGJ327785 BQF327639:BQF327785 CAB327639:CAB327785 CJX327639:CJX327785 CTT327639:CTT327785 DDP327639:DDP327785 DNL327639:DNL327785 DXH327639:DXH327785 EHD327639:EHD327785 EQZ327639:EQZ327785 FAV327639:FAV327785 FKR327639:FKR327785 FUN327639:FUN327785 GEJ327639:GEJ327785 GOF327639:GOF327785 GYB327639:GYB327785 HHX327639:HHX327785 HRT327639:HRT327785 IBP327639:IBP327785 ILL327639:ILL327785 IVH327639:IVH327785 JFD327639:JFD327785 JOZ327639:JOZ327785 JYV327639:JYV327785 KIR327639:KIR327785 KSN327639:KSN327785 LCJ327639:LCJ327785 LMF327639:LMF327785 LWB327639:LWB327785 MFX327639:MFX327785 MPT327639:MPT327785 MZP327639:MZP327785 NJL327639:NJL327785 NTH327639:NTH327785 ODD327639:ODD327785 OMZ327639:OMZ327785 OWV327639:OWV327785 PGR327639:PGR327785 PQN327639:PQN327785 QAJ327639:QAJ327785 QKF327639:QKF327785 QUB327639:QUB327785 RDX327639:RDX327785 RNT327639:RNT327785 RXP327639:RXP327785 SHL327639:SHL327785 SRH327639:SRH327785 TBD327639:TBD327785 TKZ327639:TKZ327785 TUV327639:TUV327785 UER327639:UER327785 UON327639:UON327785 UYJ327639:UYJ327785 VIF327639:VIF327785 VSB327639:VSB327785 WBX327639:WBX327785 WLT327639:WLT327785 WVP327639:WVP327785 H393177:H393323 JD393175:JD393321 SZ393175:SZ393321 ACV393175:ACV393321 AMR393175:AMR393321 AWN393175:AWN393321 BGJ393175:BGJ393321 BQF393175:BQF393321 CAB393175:CAB393321 CJX393175:CJX393321 CTT393175:CTT393321 DDP393175:DDP393321 DNL393175:DNL393321 DXH393175:DXH393321 EHD393175:EHD393321 EQZ393175:EQZ393321 FAV393175:FAV393321 FKR393175:FKR393321 FUN393175:FUN393321 GEJ393175:GEJ393321 GOF393175:GOF393321 GYB393175:GYB393321 HHX393175:HHX393321 HRT393175:HRT393321 IBP393175:IBP393321 ILL393175:ILL393321 IVH393175:IVH393321 JFD393175:JFD393321 JOZ393175:JOZ393321 JYV393175:JYV393321 KIR393175:KIR393321 KSN393175:KSN393321 LCJ393175:LCJ393321 LMF393175:LMF393321 LWB393175:LWB393321 MFX393175:MFX393321 MPT393175:MPT393321 MZP393175:MZP393321 NJL393175:NJL393321 NTH393175:NTH393321 ODD393175:ODD393321 OMZ393175:OMZ393321 OWV393175:OWV393321 PGR393175:PGR393321 PQN393175:PQN393321 QAJ393175:QAJ393321 QKF393175:QKF393321 QUB393175:QUB393321 RDX393175:RDX393321 RNT393175:RNT393321 RXP393175:RXP393321 SHL393175:SHL393321 SRH393175:SRH393321 TBD393175:TBD393321 TKZ393175:TKZ393321 TUV393175:TUV393321 UER393175:UER393321 UON393175:UON393321 UYJ393175:UYJ393321 VIF393175:VIF393321 VSB393175:VSB393321 WBX393175:WBX393321 WLT393175:WLT393321 WVP393175:WVP393321 H458713:H458859 JD458711:JD458857 SZ458711:SZ458857 ACV458711:ACV458857 AMR458711:AMR458857 AWN458711:AWN458857 BGJ458711:BGJ458857 BQF458711:BQF458857 CAB458711:CAB458857 CJX458711:CJX458857 CTT458711:CTT458857 DDP458711:DDP458857 DNL458711:DNL458857 DXH458711:DXH458857 EHD458711:EHD458857 EQZ458711:EQZ458857 FAV458711:FAV458857 FKR458711:FKR458857 FUN458711:FUN458857 GEJ458711:GEJ458857 GOF458711:GOF458857 GYB458711:GYB458857 HHX458711:HHX458857 HRT458711:HRT458857 IBP458711:IBP458857 ILL458711:ILL458857 IVH458711:IVH458857 JFD458711:JFD458857 JOZ458711:JOZ458857 JYV458711:JYV458857 KIR458711:KIR458857 KSN458711:KSN458857 LCJ458711:LCJ458857 LMF458711:LMF458857 LWB458711:LWB458857 MFX458711:MFX458857 MPT458711:MPT458857 MZP458711:MZP458857 NJL458711:NJL458857 NTH458711:NTH458857 ODD458711:ODD458857 OMZ458711:OMZ458857 OWV458711:OWV458857 PGR458711:PGR458857 PQN458711:PQN458857 QAJ458711:QAJ458857 QKF458711:QKF458857 QUB458711:QUB458857 RDX458711:RDX458857 RNT458711:RNT458857 RXP458711:RXP458857 SHL458711:SHL458857 SRH458711:SRH458857 TBD458711:TBD458857 TKZ458711:TKZ458857 TUV458711:TUV458857 UER458711:UER458857 UON458711:UON458857 UYJ458711:UYJ458857 VIF458711:VIF458857 VSB458711:VSB458857 WBX458711:WBX458857 WLT458711:WLT458857 WVP458711:WVP458857 H524249:H524395 JD524247:JD524393 SZ524247:SZ524393 ACV524247:ACV524393 AMR524247:AMR524393 AWN524247:AWN524393 BGJ524247:BGJ524393 BQF524247:BQF524393 CAB524247:CAB524393 CJX524247:CJX524393 CTT524247:CTT524393 DDP524247:DDP524393 DNL524247:DNL524393 DXH524247:DXH524393 EHD524247:EHD524393 EQZ524247:EQZ524393 FAV524247:FAV524393 FKR524247:FKR524393 FUN524247:FUN524393 GEJ524247:GEJ524393 GOF524247:GOF524393 GYB524247:GYB524393 HHX524247:HHX524393 HRT524247:HRT524393 IBP524247:IBP524393 ILL524247:ILL524393 IVH524247:IVH524393 JFD524247:JFD524393 JOZ524247:JOZ524393 JYV524247:JYV524393 KIR524247:KIR524393 KSN524247:KSN524393 LCJ524247:LCJ524393 LMF524247:LMF524393 LWB524247:LWB524393 MFX524247:MFX524393 MPT524247:MPT524393 MZP524247:MZP524393 NJL524247:NJL524393 NTH524247:NTH524393 ODD524247:ODD524393 OMZ524247:OMZ524393 OWV524247:OWV524393 PGR524247:PGR524393 PQN524247:PQN524393 QAJ524247:QAJ524393 QKF524247:QKF524393 QUB524247:QUB524393 RDX524247:RDX524393 RNT524247:RNT524393 RXP524247:RXP524393 SHL524247:SHL524393 SRH524247:SRH524393 TBD524247:TBD524393 TKZ524247:TKZ524393 TUV524247:TUV524393 UER524247:UER524393 UON524247:UON524393 UYJ524247:UYJ524393 VIF524247:VIF524393 VSB524247:VSB524393 WBX524247:WBX524393 WLT524247:WLT524393 WVP524247:WVP524393 H589785:H589931 JD589783:JD589929 SZ589783:SZ589929 ACV589783:ACV589929 AMR589783:AMR589929 AWN589783:AWN589929 BGJ589783:BGJ589929 BQF589783:BQF589929 CAB589783:CAB589929 CJX589783:CJX589929 CTT589783:CTT589929 DDP589783:DDP589929 DNL589783:DNL589929 DXH589783:DXH589929 EHD589783:EHD589929 EQZ589783:EQZ589929 FAV589783:FAV589929 FKR589783:FKR589929 FUN589783:FUN589929 GEJ589783:GEJ589929 GOF589783:GOF589929 GYB589783:GYB589929 HHX589783:HHX589929 HRT589783:HRT589929 IBP589783:IBP589929 ILL589783:ILL589929 IVH589783:IVH589929 JFD589783:JFD589929 JOZ589783:JOZ589929 JYV589783:JYV589929 KIR589783:KIR589929 KSN589783:KSN589929 LCJ589783:LCJ589929 LMF589783:LMF589929 LWB589783:LWB589929 MFX589783:MFX589929 MPT589783:MPT589929 MZP589783:MZP589929 NJL589783:NJL589929 NTH589783:NTH589929 ODD589783:ODD589929 OMZ589783:OMZ589929 OWV589783:OWV589929 PGR589783:PGR589929 PQN589783:PQN589929 QAJ589783:QAJ589929 QKF589783:QKF589929 QUB589783:QUB589929 RDX589783:RDX589929 RNT589783:RNT589929 RXP589783:RXP589929 SHL589783:SHL589929 SRH589783:SRH589929 TBD589783:TBD589929 TKZ589783:TKZ589929 TUV589783:TUV589929 UER589783:UER589929 UON589783:UON589929 UYJ589783:UYJ589929 VIF589783:VIF589929 VSB589783:VSB589929 WBX589783:WBX589929 WLT589783:WLT589929 WVP589783:WVP589929 H655321:H655467 JD655319:JD655465 SZ655319:SZ655465 ACV655319:ACV655465 AMR655319:AMR655465 AWN655319:AWN655465 BGJ655319:BGJ655465 BQF655319:BQF655465 CAB655319:CAB655465 CJX655319:CJX655465 CTT655319:CTT655465 DDP655319:DDP655465 DNL655319:DNL655465 DXH655319:DXH655465 EHD655319:EHD655465 EQZ655319:EQZ655465 FAV655319:FAV655465 FKR655319:FKR655465 FUN655319:FUN655465 GEJ655319:GEJ655465 GOF655319:GOF655465 GYB655319:GYB655465 HHX655319:HHX655465 HRT655319:HRT655465 IBP655319:IBP655465 ILL655319:ILL655465 IVH655319:IVH655465 JFD655319:JFD655465 JOZ655319:JOZ655465 JYV655319:JYV655465 KIR655319:KIR655465 KSN655319:KSN655465 LCJ655319:LCJ655465 LMF655319:LMF655465 LWB655319:LWB655465 MFX655319:MFX655465 MPT655319:MPT655465 MZP655319:MZP655465 NJL655319:NJL655465 NTH655319:NTH655465 ODD655319:ODD655465 OMZ655319:OMZ655465 OWV655319:OWV655465 PGR655319:PGR655465 PQN655319:PQN655465 QAJ655319:QAJ655465 QKF655319:QKF655465 QUB655319:QUB655465 RDX655319:RDX655465 RNT655319:RNT655465 RXP655319:RXP655465 SHL655319:SHL655465 SRH655319:SRH655465 TBD655319:TBD655465 TKZ655319:TKZ655465 TUV655319:TUV655465 UER655319:UER655465 UON655319:UON655465 UYJ655319:UYJ655465 VIF655319:VIF655465 VSB655319:VSB655465 WBX655319:WBX655465 WLT655319:WLT655465 WVP655319:WVP655465 H720857:H721003 JD720855:JD721001 SZ720855:SZ721001 ACV720855:ACV721001 AMR720855:AMR721001 AWN720855:AWN721001 BGJ720855:BGJ721001 BQF720855:BQF721001 CAB720855:CAB721001 CJX720855:CJX721001 CTT720855:CTT721001 DDP720855:DDP721001 DNL720855:DNL721001 DXH720855:DXH721001 EHD720855:EHD721001 EQZ720855:EQZ721001 FAV720855:FAV721001 FKR720855:FKR721001 FUN720855:FUN721001 GEJ720855:GEJ721001 GOF720855:GOF721001 GYB720855:GYB721001 HHX720855:HHX721001 HRT720855:HRT721001 IBP720855:IBP721001 ILL720855:ILL721001 IVH720855:IVH721001 JFD720855:JFD721001 JOZ720855:JOZ721001 JYV720855:JYV721001 KIR720855:KIR721001 KSN720855:KSN721001 LCJ720855:LCJ721001 LMF720855:LMF721001 LWB720855:LWB721001 MFX720855:MFX721001 MPT720855:MPT721001 MZP720855:MZP721001 NJL720855:NJL721001 NTH720855:NTH721001 ODD720855:ODD721001 OMZ720855:OMZ721001 OWV720855:OWV721001 PGR720855:PGR721001 PQN720855:PQN721001 QAJ720855:QAJ721001 QKF720855:QKF721001 QUB720855:QUB721001 RDX720855:RDX721001 RNT720855:RNT721001 RXP720855:RXP721001 SHL720855:SHL721001 SRH720855:SRH721001 TBD720855:TBD721001 TKZ720855:TKZ721001 TUV720855:TUV721001 UER720855:UER721001 UON720855:UON721001 UYJ720855:UYJ721001 VIF720855:VIF721001 VSB720855:VSB721001 WBX720855:WBX721001 WLT720855:WLT721001 WVP720855:WVP721001 H786393:H786539 JD786391:JD786537 SZ786391:SZ786537 ACV786391:ACV786537 AMR786391:AMR786537 AWN786391:AWN786537 BGJ786391:BGJ786537 BQF786391:BQF786537 CAB786391:CAB786537 CJX786391:CJX786537 CTT786391:CTT786537 DDP786391:DDP786537 DNL786391:DNL786537 DXH786391:DXH786537 EHD786391:EHD786537 EQZ786391:EQZ786537 FAV786391:FAV786537 FKR786391:FKR786537 FUN786391:FUN786537 GEJ786391:GEJ786537 GOF786391:GOF786537 GYB786391:GYB786537 HHX786391:HHX786537 HRT786391:HRT786537 IBP786391:IBP786537 ILL786391:ILL786537 IVH786391:IVH786537 JFD786391:JFD786537 JOZ786391:JOZ786537 JYV786391:JYV786537 KIR786391:KIR786537 KSN786391:KSN786537 LCJ786391:LCJ786537 LMF786391:LMF786537 LWB786391:LWB786537 MFX786391:MFX786537 MPT786391:MPT786537 MZP786391:MZP786537 NJL786391:NJL786537 NTH786391:NTH786537 ODD786391:ODD786537 OMZ786391:OMZ786537 OWV786391:OWV786537 PGR786391:PGR786537 PQN786391:PQN786537 QAJ786391:QAJ786537 QKF786391:QKF786537 QUB786391:QUB786537 RDX786391:RDX786537 RNT786391:RNT786537 RXP786391:RXP786537 SHL786391:SHL786537 SRH786391:SRH786537 TBD786391:TBD786537 TKZ786391:TKZ786537 TUV786391:TUV786537 UER786391:UER786537 UON786391:UON786537 UYJ786391:UYJ786537 VIF786391:VIF786537 VSB786391:VSB786537 WBX786391:WBX786537 WLT786391:WLT786537 WVP786391:WVP786537 H851929:H852075 JD851927:JD852073 SZ851927:SZ852073 ACV851927:ACV852073 AMR851927:AMR852073 AWN851927:AWN852073 BGJ851927:BGJ852073 BQF851927:BQF852073 CAB851927:CAB852073 CJX851927:CJX852073 CTT851927:CTT852073 DDP851927:DDP852073 DNL851927:DNL852073 DXH851927:DXH852073 EHD851927:EHD852073 EQZ851927:EQZ852073 FAV851927:FAV852073 FKR851927:FKR852073 FUN851927:FUN852073 GEJ851927:GEJ852073 GOF851927:GOF852073 GYB851927:GYB852073 HHX851927:HHX852073 HRT851927:HRT852073 IBP851927:IBP852073 ILL851927:ILL852073 IVH851927:IVH852073 JFD851927:JFD852073 JOZ851927:JOZ852073 JYV851927:JYV852073 KIR851927:KIR852073 KSN851927:KSN852073 LCJ851927:LCJ852073 LMF851927:LMF852073 LWB851927:LWB852073 MFX851927:MFX852073 MPT851927:MPT852073 MZP851927:MZP852073 NJL851927:NJL852073 NTH851927:NTH852073 ODD851927:ODD852073 OMZ851927:OMZ852073 OWV851927:OWV852073 PGR851927:PGR852073 PQN851927:PQN852073 QAJ851927:QAJ852073 QKF851927:QKF852073 QUB851927:QUB852073 RDX851927:RDX852073 RNT851927:RNT852073 RXP851927:RXP852073 SHL851927:SHL852073 SRH851927:SRH852073 TBD851927:TBD852073 TKZ851927:TKZ852073 TUV851927:TUV852073 UER851927:UER852073 UON851927:UON852073 UYJ851927:UYJ852073 VIF851927:VIF852073 VSB851927:VSB852073 WBX851927:WBX852073 WLT851927:WLT852073 WVP851927:WVP852073 H917465:H917611 JD917463:JD917609 SZ917463:SZ917609 ACV917463:ACV917609 AMR917463:AMR917609 AWN917463:AWN917609 BGJ917463:BGJ917609 BQF917463:BQF917609 CAB917463:CAB917609 CJX917463:CJX917609 CTT917463:CTT917609 DDP917463:DDP917609 DNL917463:DNL917609 DXH917463:DXH917609 EHD917463:EHD917609 EQZ917463:EQZ917609 FAV917463:FAV917609 FKR917463:FKR917609 FUN917463:FUN917609 GEJ917463:GEJ917609 GOF917463:GOF917609 GYB917463:GYB917609 HHX917463:HHX917609 HRT917463:HRT917609 IBP917463:IBP917609 ILL917463:ILL917609 IVH917463:IVH917609 JFD917463:JFD917609 JOZ917463:JOZ917609 JYV917463:JYV917609 KIR917463:KIR917609 KSN917463:KSN917609 LCJ917463:LCJ917609 LMF917463:LMF917609 LWB917463:LWB917609 MFX917463:MFX917609 MPT917463:MPT917609 MZP917463:MZP917609 NJL917463:NJL917609 NTH917463:NTH917609 ODD917463:ODD917609 OMZ917463:OMZ917609 OWV917463:OWV917609 PGR917463:PGR917609 PQN917463:PQN917609 QAJ917463:QAJ917609 QKF917463:QKF917609 QUB917463:QUB917609 RDX917463:RDX917609 RNT917463:RNT917609 RXP917463:RXP917609 SHL917463:SHL917609 SRH917463:SRH917609 TBD917463:TBD917609 TKZ917463:TKZ917609 TUV917463:TUV917609 UER917463:UER917609 UON917463:UON917609 UYJ917463:UYJ917609 VIF917463:VIF917609 VSB917463:VSB917609 WBX917463:WBX917609 WLT917463:WLT917609 WVP917463:WVP917609 H983001:H983147 JD982999:JD983145 SZ982999:SZ983145 ACV982999:ACV983145 AMR982999:AMR983145 AWN982999:AWN983145 BGJ982999:BGJ983145 BQF982999:BQF983145 CAB982999:CAB983145 CJX982999:CJX983145 CTT982999:CTT983145 DDP982999:DDP983145 DNL982999:DNL983145 DXH982999:DXH983145 EHD982999:EHD983145 EQZ982999:EQZ983145 FAV982999:FAV983145 FKR982999:FKR983145 FUN982999:FUN983145 GEJ982999:GEJ983145 GOF982999:GOF983145 GYB982999:GYB983145 HHX982999:HHX983145 HRT982999:HRT983145 IBP982999:IBP983145 ILL982999:ILL983145 IVH982999:IVH983145 JFD982999:JFD983145 JOZ982999:JOZ983145 JYV982999:JYV983145 KIR982999:KIR983145 KSN982999:KSN983145 LCJ982999:LCJ983145 LMF982999:LMF983145 LWB982999:LWB983145 MFX982999:MFX983145 MPT982999:MPT983145 MZP982999:MZP983145 NJL982999:NJL983145 NTH982999:NTH983145 ODD982999:ODD983145 OMZ982999:OMZ983145 OWV982999:OWV983145 PGR982999:PGR983145 PQN982999:PQN983145 QAJ982999:QAJ983145 QKF982999:QKF983145 QUB982999:QUB983145 RDX982999:RDX983145 RNT982999:RNT983145 RXP982999:RXP983145 SHL982999:SHL983145 SRH982999:SRH983145 TBD982999:TBD983145 TKZ982999:TKZ983145 TUV982999:TUV983145 UER982999:UER983145 UON982999:UON983145 UYJ982999:UYJ983145 VIF982999:VIF983145 VSB982999:VSB983145 WBX982999:WBX983145 WLT982999:WLT983145 WVP982999:WVP983145 H18:H117 WVP18:WVP117 WLT18:WLT117 WBX18:WBX117 VSB18:VSB117 VIF18:VIF117 UYJ18:UYJ117 UON18:UON117 UER18:UER117 TUV18:TUV117 TKZ18:TKZ117 TBD18:TBD117 SRH18:SRH117 SHL18:SHL117 RXP18:RXP117 RNT18:RNT117 RDX18:RDX117 QUB18:QUB117 QKF18:QKF117 QAJ18:QAJ117 PQN18:PQN117 PGR18:PGR117 OWV18:OWV117 OMZ18:OMZ117 ODD18:ODD117 NTH18:NTH117 NJL18:NJL117 MZP18:MZP117 MPT18:MPT117 MFX18:MFX117 LWB18:LWB117 LMF18:LMF117 LCJ18:LCJ117 KSN18:KSN117 KIR18:KIR117 JYV18:JYV117 JOZ18:JOZ117 JFD18:JFD117 IVH18:IVH117 ILL18:ILL117 IBP18:IBP117 HRT18:HRT117 HHX18:HHX117 GYB18:GYB117 GOF18:GOF117 GEJ18:GEJ117 FUN18:FUN117 FKR18:FKR117 FAV18:FAV117 EQZ18:EQZ117 EHD18:EHD117 DXH18:DXH117 DNL18:DNL117 DDP18:DDP117 CTT18:CTT117 CJX18:CJX117 CAB18:CAB117 BQF18:BQF117 BGJ18:BGJ117 AWN18:AWN117 AMR18:AMR117 ACV18:ACV117 SZ18:SZ117 JD18:JD117" xr:uid="{3AE3A029-7C8B-4291-92BE-FD03EC288C4B}">
      <formula1>fuenteRecursos</formula1>
    </dataValidation>
    <dataValidation type="list" allowBlank="1" showInputMessage="1" showErrorMessage="1" sqref="K65497:K65643 JG65495:JG65641 TC65495:TC65641 ACY65495:ACY65641 AMU65495:AMU65641 AWQ65495:AWQ65641 BGM65495:BGM65641 BQI65495:BQI65641 CAE65495:CAE65641 CKA65495:CKA65641 CTW65495:CTW65641 DDS65495:DDS65641 DNO65495:DNO65641 DXK65495:DXK65641 EHG65495:EHG65641 ERC65495:ERC65641 FAY65495:FAY65641 FKU65495:FKU65641 FUQ65495:FUQ65641 GEM65495:GEM65641 GOI65495:GOI65641 GYE65495:GYE65641 HIA65495:HIA65641 HRW65495:HRW65641 IBS65495:IBS65641 ILO65495:ILO65641 IVK65495:IVK65641 JFG65495:JFG65641 JPC65495:JPC65641 JYY65495:JYY65641 KIU65495:KIU65641 KSQ65495:KSQ65641 LCM65495:LCM65641 LMI65495:LMI65641 LWE65495:LWE65641 MGA65495:MGA65641 MPW65495:MPW65641 MZS65495:MZS65641 NJO65495:NJO65641 NTK65495:NTK65641 ODG65495:ODG65641 ONC65495:ONC65641 OWY65495:OWY65641 PGU65495:PGU65641 PQQ65495:PQQ65641 QAM65495:QAM65641 QKI65495:QKI65641 QUE65495:QUE65641 REA65495:REA65641 RNW65495:RNW65641 RXS65495:RXS65641 SHO65495:SHO65641 SRK65495:SRK65641 TBG65495:TBG65641 TLC65495:TLC65641 TUY65495:TUY65641 UEU65495:UEU65641 UOQ65495:UOQ65641 UYM65495:UYM65641 VII65495:VII65641 VSE65495:VSE65641 WCA65495:WCA65641 WLW65495:WLW65641 WVS65495:WVS65641 K131033:K131179 JG131031:JG131177 TC131031:TC131177 ACY131031:ACY131177 AMU131031:AMU131177 AWQ131031:AWQ131177 BGM131031:BGM131177 BQI131031:BQI131177 CAE131031:CAE131177 CKA131031:CKA131177 CTW131031:CTW131177 DDS131031:DDS131177 DNO131031:DNO131177 DXK131031:DXK131177 EHG131031:EHG131177 ERC131031:ERC131177 FAY131031:FAY131177 FKU131031:FKU131177 FUQ131031:FUQ131177 GEM131031:GEM131177 GOI131031:GOI131177 GYE131031:GYE131177 HIA131031:HIA131177 HRW131031:HRW131177 IBS131031:IBS131177 ILO131031:ILO131177 IVK131031:IVK131177 JFG131031:JFG131177 JPC131031:JPC131177 JYY131031:JYY131177 KIU131031:KIU131177 KSQ131031:KSQ131177 LCM131031:LCM131177 LMI131031:LMI131177 LWE131031:LWE131177 MGA131031:MGA131177 MPW131031:MPW131177 MZS131031:MZS131177 NJO131031:NJO131177 NTK131031:NTK131177 ODG131031:ODG131177 ONC131031:ONC131177 OWY131031:OWY131177 PGU131031:PGU131177 PQQ131031:PQQ131177 QAM131031:QAM131177 QKI131031:QKI131177 QUE131031:QUE131177 REA131031:REA131177 RNW131031:RNW131177 RXS131031:RXS131177 SHO131031:SHO131177 SRK131031:SRK131177 TBG131031:TBG131177 TLC131031:TLC131177 TUY131031:TUY131177 UEU131031:UEU131177 UOQ131031:UOQ131177 UYM131031:UYM131177 VII131031:VII131177 VSE131031:VSE131177 WCA131031:WCA131177 WLW131031:WLW131177 WVS131031:WVS131177 K196569:K196715 JG196567:JG196713 TC196567:TC196713 ACY196567:ACY196713 AMU196567:AMU196713 AWQ196567:AWQ196713 BGM196567:BGM196713 BQI196567:BQI196713 CAE196567:CAE196713 CKA196567:CKA196713 CTW196567:CTW196713 DDS196567:DDS196713 DNO196567:DNO196713 DXK196567:DXK196713 EHG196567:EHG196713 ERC196567:ERC196713 FAY196567:FAY196713 FKU196567:FKU196713 FUQ196567:FUQ196713 GEM196567:GEM196713 GOI196567:GOI196713 GYE196567:GYE196713 HIA196567:HIA196713 HRW196567:HRW196713 IBS196567:IBS196713 ILO196567:ILO196713 IVK196567:IVK196713 JFG196567:JFG196713 JPC196567:JPC196713 JYY196567:JYY196713 KIU196567:KIU196713 KSQ196567:KSQ196713 LCM196567:LCM196713 LMI196567:LMI196713 LWE196567:LWE196713 MGA196567:MGA196713 MPW196567:MPW196713 MZS196567:MZS196713 NJO196567:NJO196713 NTK196567:NTK196713 ODG196567:ODG196713 ONC196567:ONC196713 OWY196567:OWY196713 PGU196567:PGU196713 PQQ196567:PQQ196713 QAM196567:QAM196713 QKI196567:QKI196713 QUE196567:QUE196713 REA196567:REA196713 RNW196567:RNW196713 RXS196567:RXS196713 SHO196567:SHO196713 SRK196567:SRK196713 TBG196567:TBG196713 TLC196567:TLC196713 TUY196567:TUY196713 UEU196567:UEU196713 UOQ196567:UOQ196713 UYM196567:UYM196713 VII196567:VII196713 VSE196567:VSE196713 WCA196567:WCA196713 WLW196567:WLW196713 WVS196567:WVS196713 K262105:K262251 JG262103:JG262249 TC262103:TC262249 ACY262103:ACY262249 AMU262103:AMU262249 AWQ262103:AWQ262249 BGM262103:BGM262249 BQI262103:BQI262249 CAE262103:CAE262249 CKA262103:CKA262249 CTW262103:CTW262249 DDS262103:DDS262249 DNO262103:DNO262249 DXK262103:DXK262249 EHG262103:EHG262249 ERC262103:ERC262249 FAY262103:FAY262249 FKU262103:FKU262249 FUQ262103:FUQ262249 GEM262103:GEM262249 GOI262103:GOI262249 GYE262103:GYE262249 HIA262103:HIA262249 HRW262103:HRW262249 IBS262103:IBS262249 ILO262103:ILO262249 IVK262103:IVK262249 JFG262103:JFG262249 JPC262103:JPC262249 JYY262103:JYY262249 KIU262103:KIU262249 KSQ262103:KSQ262249 LCM262103:LCM262249 LMI262103:LMI262249 LWE262103:LWE262249 MGA262103:MGA262249 MPW262103:MPW262249 MZS262103:MZS262249 NJO262103:NJO262249 NTK262103:NTK262249 ODG262103:ODG262249 ONC262103:ONC262249 OWY262103:OWY262249 PGU262103:PGU262249 PQQ262103:PQQ262249 QAM262103:QAM262249 QKI262103:QKI262249 QUE262103:QUE262249 REA262103:REA262249 RNW262103:RNW262249 RXS262103:RXS262249 SHO262103:SHO262249 SRK262103:SRK262249 TBG262103:TBG262249 TLC262103:TLC262249 TUY262103:TUY262249 UEU262103:UEU262249 UOQ262103:UOQ262249 UYM262103:UYM262249 VII262103:VII262249 VSE262103:VSE262249 WCA262103:WCA262249 WLW262103:WLW262249 WVS262103:WVS262249 K327641:K327787 JG327639:JG327785 TC327639:TC327785 ACY327639:ACY327785 AMU327639:AMU327785 AWQ327639:AWQ327785 BGM327639:BGM327785 BQI327639:BQI327785 CAE327639:CAE327785 CKA327639:CKA327785 CTW327639:CTW327785 DDS327639:DDS327785 DNO327639:DNO327785 DXK327639:DXK327785 EHG327639:EHG327785 ERC327639:ERC327785 FAY327639:FAY327785 FKU327639:FKU327785 FUQ327639:FUQ327785 GEM327639:GEM327785 GOI327639:GOI327785 GYE327639:GYE327785 HIA327639:HIA327785 HRW327639:HRW327785 IBS327639:IBS327785 ILO327639:ILO327785 IVK327639:IVK327785 JFG327639:JFG327785 JPC327639:JPC327785 JYY327639:JYY327785 KIU327639:KIU327785 KSQ327639:KSQ327785 LCM327639:LCM327785 LMI327639:LMI327785 LWE327639:LWE327785 MGA327639:MGA327785 MPW327639:MPW327785 MZS327639:MZS327785 NJO327639:NJO327785 NTK327639:NTK327785 ODG327639:ODG327785 ONC327639:ONC327785 OWY327639:OWY327785 PGU327639:PGU327785 PQQ327639:PQQ327785 QAM327639:QAM327785 QKI327639:QKI327785 QUE327639:QUE327785 REA327639:REA327785 RNW327639:RNW327785 RXS327639:RXS327785 SHO327639:SHO327785 SRK327639:SRK327785 TBG327639:TBG327785 TLC327639:TLC327785 TUY327639:TUY327785 UEU327639:UEU327785 UOQ327639:UOQ327785 UYM327639:UYM327785 VII327639:VII327785 VSE327639:VSE327785 WCA327639:WCA327785 WLW327639:WLW327785 WVS327639:WVS327785 K393177:K393323 JG393175:JG393321 TC393175:TC393321 ACY393175:ACY393321 AMU393175:AMU393321 AWQ393175:AWQ393321 BGM393175:BGM393321 BQI393175:BQI393321 CAE393175:CAE393321 CKA393175:CKA393321 CTW393175:CTW393321 DDS393175:DDS393321 DNO393175:DNO393321 DXK393175:DXK393321 EHG393175:EHG393321 ERC393175:ERC393321 FAY393175:FAY393321 FKU393175:FKU393321 FUQ393175:FUQ393321 GEM393175:GEM393321 GOI393175:GOI393321 GYE393175:GYE393321 HIA393175:HIA393321 HRW393175:HRW393321 IBS393175:IBS393321 ILO393175:ILO393321 IVK393175:IVK393321 JFG393175:JFG393321 JPC393175:JPC393321 JYY393175:JYY393321 KIU393175:KIU393321 KSQ393175:KSQ393321 LCM393175:LCM393321 LMI393175:LMI393321 LWE393175:LWE393321 MGA393175:MGA393321 MPW393175:MPW393321 MZS393175:MZS393321 NJO393175:NJO393321 NTK393175:NTK393321 ODG393175:ODG393321 ONC393175:ONC393321 OWY393175:OWY393321 PGU393175:PGU393321 PQQ393175:PQQ393321 QAM393175:QAM393321 QKI393175:QKI393321 QUE393175:QUE393321 REA393175:REA393321 RNW393175:RNW393321 RXS393175:RXS393321 SHO393175:SHO393321 SRK393175:SRK393321 TBG393175:TBG393321 TLC393175:TLC393321 TUY393175:TUY393321 UEU393175:UEU393321 UOQ393175:UOQ393321 UYM393175:UYM393321 VII393175:VII393321 VSE393175:VSE393321 WCA393175:WCA393321 WLW393175:WLW393321 WVS393175:WVS393321 K458713:K458859 JG458711:JG458857 TC458711:TC458857 ACY458711:ACY458857 AMU458711:AMU458857 AWQ458711:AWQ458857 BGM458711:BGM458857 BQI458711:BQI458857 CAE458711:CAE458857 CKA458711:CKA458857 CTW458711:CTW458857 DDS458711:DDS458857 DNO458711:DNO458857 DXK458711:DXK458857 EHG458711:EHG458857 ERC458711:ERC458857 FAY458711:FAY458857 FKU458711:FKU458857 FUQ458711:FUQ458857 GEM458711:GEM458857 GOI458711:GOI458857 GYE458711:GYE458857 HIA458711:HIA458857 HRW458711:HRW458857 IBS458711:IBS458857 ILO458711:ILO458857 IVK458711:IVK458857 JFG458711:JFG458857 JPC458711:JPC458857 JYY458711:JYY458857 KIU458711:KIU458857 KSQ458711:KSQ458857 LCM458711:LCM458857 LMI458711:LMI458857 LWE458711:LWE458857 MGA458711:MGA458857 MPW458711:MPW458857 MZS458711:MZS458857 NJO458711:NJO458857 NTK458711:NTK458857 ODG458711:ODG458857 ONC458711:ONC458857 OWY458711:OWY458857 PGU458711:PGU458857 PQQ458711:PQQ458857 QAM458711:QAM458857 QKI458711:QKI458857 QUE458711:QUE458857 REA458711:REA458857 RNW458711:RNW458857 RXS458711:RXS458857 SHO458711:SHO458857 SRK458711:SRK458857 TBG458711:TBG458857 TLC458711:TLC458857 TUY458711:TUY458857 UEU458711:UEU458857 UOQ458711:UOQ458857 UYM458711:UYM458857 VII458711:VII458857 VSE458711:VSE458857 WCA458711:WCA458857 WLW458711:WLW458857 WVS458711:WVS458857 K524249:K524395 JG524247:JG524393 TC524247:TC524393 ACY524247:ACY524393 AMU524247:AMU524393 AWQ524247:AWQ524393 BGM524247:BGM524393 BQI524247:BQI524393 CAE524247:CAE524393 CKA524247:CKA524393 CTW524247:CTW524393 DDS524247:DDS524393 DNO524247:DNO524393 DXK524247:DXK524393 EHG524247:EHG524393 ERC524247:ERC524393 FAY524247:FAY524393 FKU524247:FKU524393 FUQ524247:FUQ524393 GEM524247:GEM524393 GOI524247:GOI524393 GYE524247:GYE524393 HIA524247:HIA524393 HRW524247:HRW524393 IBS524247:IBS524393 ILO524247:ILO524393 IVK524247:IVK524393 JFG524247:JFG524393 JPC524247:JPC524393 JYY524247:JYY524393 KIU524247:KIU524393 KSQ524247:KSQ524393 LCM524247:LCM524393 LMI524247:LMI524393 LWE524247:LWE524393 MGA524247:MGA524393 MPW524247:MPW524393 MZS524247:MZS524393 NJO524247:NJO524393 NTK524247:NTK524393 ODG524247:ODG524393 ONC524247:ONC524393 OWY524247:OWY524393 PGU524247:PGU524393 PQQ524247:PQQ524393 QAM524247:QAM524393 QKI524247:QKI524393 QUE524247:QUE524393 REA524247:REA524393 RNW524247:RNW524393 RXS524247:RXS524393 SHO524247:SHO524393 SRK524247:SRK524393 TBG524247:TBG524393 TLC524247:TLC524393 TUY524247:TUY524393 UEU524247:UEU524393 UOQ524247:UOQ524393 UYM524247:UYM524393 VII524247:VII524393 VSE524247:VSE524393 WCA524247:WCA524393 WLW524247:WLW524393 WVS524247:WVS524393 K589785:K589931 JG589783:JG589929 TC589783:TC589929 ACY589783:ACY589929 AMU589783:AMU589929 AWQ589783:AWQ589929 BGM589783:BGM589929 BQI589783:BQI589929 CAE589783:CAE589929 CKA589783:CKA589929 CTW589783:CTW589929 DDS589783:DDS589929 DNO589783:DNO589929 DXK589783:DXK589929 EHG589783:EHG589929 ERC589783:ERC589929 FAY589783:FAY589929 FKU589783:FKU589929 FUQ589783:FUQ589929 GEM589783:GEM589929 GOI589783:GOI589929 GYE589783:GYE589929 HIA589783:HIA589929 HRW589783:HRW589929 IBS589783:IBS589929 ILO589783:ILO589929 IVK589783:IVK589929 JFG589783:JFG589929 JPC589783:JPC589929 JYY589783:JYY589929 KIU589783:KIU589929 KSQ589783:KSQ589929 LCM589783:LCM589929 LMI589783:LMI589929 LWE589783:LWE589929 MGA589783:MGA589929 MPW589783:MPW589929 MZS589783:MZS589929 NJO589783:NJO589929 NTK589783:NTK589929 ODG589783:ODG589929 ONC589783:ONC589929 OWY589783:OWY589929 PGU589783:PGU589929 PQQ589783:PQQ589929 QAM589783:QAM589929 QKI589783:QKI589929 QUE589783:QUE589929 REA589783:REA589929 RNW589783:RNW589929 RXS589783:RXS589929 SHO589783:SHO589929 SRK589783:SRK589929 TBG589783:TBG589929 TLC589783:TLC589929 TUY589783:TUY589929 UEU589783:UEU589929 UOQ589783:UOQ589929 UYM589783:UYM589929 VII589783:VII589929 VSE589783:VSE589929 WCA589783:WCA589929 WLW589783:WLW589929 WVS589783:WVS589929 K655321:K655467 JG655319:JG655465 TC655319:TC655465 ACY655319:ACY655465 AMU655319:AMU655465 AWQ655319:AWQ655465 BGM655319:BGM655465 BQI655319:BQI655465 CAE655319:CAE655465 CKA655319:CKA655465 CTW655319:CTW655465 DDS655319:DDS655465 DNO655319:DNO655465 DXK655319:DXK655465 EHG655319:EHG655465 ERC655319:ERC655465 FAY655319:FAY655465 FKU655319:FKU655465 FUQ655319:FUQ655465 GEM655319:GEM655465 GOI655319:GOI655465 GYE655319:GYE655465 HIA655319:HIA655465 HRW655319:HRW655465 IBS655319:IBS655465 ILO655319:ILO655465 IVK655319:IVK655465 JFG655319:JFG655465 JPC655319:JPC655465 JYY655319:JYY655465 KIU655319:KIU655465 KSQ655319:KSQ655465 LCM655319:LCM655465 LMI655319:LMI655465 LWE655319:LWE655465 MGA655319:MGA655465 MPW655319:MPW655465 MZS655319:MZS655465 NJO655319:NJO655465 NTK655319:NTK655465 ODG655319:ODG655465 ONC655319:ONC655465 OWY655319:OWY655465 PGU655319:PGU655465 PQQ655319:PQQ655465 QAM655319:QAM655465 QKI655319:QKI655465 QUE655319:QUE655465 REA655319:REA655465 RNW655319:RNW655465 RXS655319:RXS655465 SHO655319:SHO655465 SRK655319:SRK655465 TBG655319:TBG655465 TLC655319:TLC655465 TUY655319:TUY655465 UEU655319:UEU655465 UOQ655319:UOQ655465 UYM655319:UYM655465 VII655319:VII655465 VSE655319:VSE655465 WCA655319:WCA655465 WLW655319:WLW655465 WVS655319:WVS655465 K720857:K721003 JG720855:JG721001 TC720855:TC721001 ACY720855:ACY721001 AMU720855:AMU721001 AWQ720855:AWQ721001 BGM720855:BGM721001 BQI720855:BQI721001 CAE720855:CAE721001 CKA720855:CKA721001 CTW720855:CTW721001 DDS720855:DDS721001 DNO720855:DNO721001 DXK720855:DXK721001 EHG720855:EHG721001 ERC720855:ERC721001 FAY720855:FAY721001 FKU720855:FKU721001 FUQ720855:FUQ721001 GEM720855:GEM721001 GOI720855:GOI721001 GYE720855:GYE721001 HIA720855:HIA721001 HRW720855:HRW721001 IBS720855:IBS721001 ILO720855:ILO721001 IVK720855:IVK721001 JFG720855:JFG721001 JPC720855:JPC721001 JYY720855:JYY721001 KIU720855:KIU721001 KSQ720855:KSQ721001 LCM720855:LCM721001 LMI720855:LMI721001 LWE720855:LWE721001 MGA720855:MGA721001 MPW720855:MPW721001 MZS720855:MZS721001 NJO720855:NJO721001 NTK720855:NTK721001 ODG720855:ODG721001 ONC720855:ONC721001 OWY720855:OWY721001 PGU720855:PGU721001 PQQ720855:PQQ721001 QAM720855:QAM721001 QKI720855:QKI721001 QUE720855:QUE721001 REA720855:REA721001 RNW720855:RNW721001 RXS720855:RXS721001 SHO720855:SHO721001 SRK720855:SRK721001 TBG720855:TBG721001 TLC720855:TLC721001 TUY720855:TUY721001 UEU720855:UEU721001 UOQ720855:UOQ721001 UYM720855:UYM721001 VII720855:VII721001 VSE720855:VSE721001 WCA720855:WCA721001 WLW720855:WLW721001 WVS720855:WVS721001 K786393:K786539 JG786391:JG786537 TC786391:TC786537 ACY786391:ACY786537 AMU786391:AMU786537 AWQ786391:AWQ786537 BGM786391:BGM786537 BQI786391:BQI786537 CAE786391:CAE786537 CKA786391:CKA786537 CTW786391:CTW786537 DDS786391:DDS786537 DNO786391:DNO786537 DXK786391:DXK786537 EHG786391:EHG786537 ERC786391:ERC786537 FAY786391:FAY786537 FKU786391:FKU786537 FUQ786391:FUQ786537 GEM786391:GEM786537 GOI786391:GOI786537 GYE786391:GYE786537 HIA786391:HIA786537 HRW786391:HRW786537 IBS786391:IBS786537 ILO786391:ILO786537 IVK786391:IVK786537 JFG786391:JFG786537 JPC786391:JPC786537 JYY786391:JYY786537 KIU786391:KIU786537 KSQ786391:KSQ786537 LCM786391:LCM786537 LMI786391:LMI786537 LWE786391:LWE786537 MGA786391:MGA786537 MPW786391:MPW786537 MZS786391:MZS786537 NJO786391:NJO786537 NTK786391:NTK786537 ODG786391:ODG786537 ONC786391:ONC786537 OWY786391:OWY786537 PGU786391:PGU786537 PQQ786391:PQQ786537 QAM786391:QAM786537 QKI786391:QKI786537 QUE786391:QUE786537 REA786391:REA786537 RNW786391:RNW786537 RXS786391:RXS786537 SHO786391:SHO786537 SRK786391:SRK786537 TBG786391:TBG786537 TLC786391:TLC786537 TUY786391:TUY786537 UEU786391:UEU786537 UOQ786391:UOQ786537 UYM786391:UYM786537 VII786391:VII786537 VSE786391:VSE786537 WCA786391:WCA786537 WLW786391:WLW786537 WVS786391:WVS786537 K851929:K852075 JG851927:JG852073 TC851927:TC852073 ACY851927:ACY852073 AMU851927:AMU852073 AWQ851927:AWQ852073 BGM851927:BGM852073 BQI851927:BQI852073 CAE851927:CAE852073 CKA851927:CKA852073 CTW851927:CTW852073 DDS851927:DDS852073 DNO851927:DNO852073 DXK851927:DXK852073 EHG851927:EHG852073 ERC851927:ERC852073 FAY851927:FAY852073 FKU851927:FKU852073 FUQ851927:FUQ852073 GEM851927:GEM852073 GOI851927:GOI852073 GYE851927:GYE852073 HIA851927:HIA852073 HRW851927:HRW852073 IBS851927:IBS852073 ILO851927:ILO852073 IVK851927:IVK852073 JFG851927:JFG852073 JPC851927:JPC852073 JYY851927:JYY852073 KIU851927:KIU852073 KSQ851927:KSQ852073 LCM851927:LCM852073 LMI851927:LMI852073 LWE851927:LWE852073 MGA851927:MGA852073 MPW851927:MPW852073 MZS851927:MZS852073 NJO851927:NJO852073 NTK851927:NTK852073 ODG851927:ODG852073 ONC851927:ONC852073 OWY851927:OWY852073 PGU851927:PGU852073 PQQ851927:PQQ852073 QAM851927:QAM852073 QKI851927:QKI852073 QUE851927:QUE852073 REA851927:REA852073 RNW851927:RNW852073 RXS851927:RXS852073 SHO851927:SHO852073 SRK851927:SRK852073 TBG851927:TBG852073 TLC851927:TLC852073 TUY851927:TUY852073 UEU851927:UEU852073 UOQ851927:UOQ852073 UYM851927:UYM852073 VII851927:VII852073 VSE851927:VSE852073 WCA851927:WCA852073 WLW851927:WLW852073 WVS851927:WVS852073 K917465:K917611 JG917463:JG917609 TC917463:TC917609 ACY917463:ACY917609 AMU917463:AMU917609 AWQ917463:AWQ917609 BGM917463:BGM917609 BQI917463:BQI917609 CAE917463:CAE917609 CKA917463:CKA917609 CTW917463:CTW917609 DDS917463:DDS917609 DNO917463:DNO917609 DXK917463:DXK917609 EHG917463:EHG917609 ERC917463:ERC917609 FAY917463:FAY917609 FKU917463:FKU917609 FUQ917463:FUQ917609 GEM917463:GEM917609 GOI917463:GOI917609 GYE917463:GYE917609 HIA917463:HIA917609 HRW917463:HRW917609 IBS917463:IBS917609 ILO917463:ILO917609 IVK917463:IVK917609 JFG917463:JFG917609 JPC917463:JPC917609 JYY917463:JYY917609 KIU917463:KIU917609 KSQ917463:KSQ917609 LCM917463:LCM917609 LMI917463:LMI917609 LWE917463:LWE917609 MGA917463:MGA917609 MPW917463:MPW917609 MZS917463:MZS917609 NJO917463:NJO917609 NTK917463:NTK917609 ODG917463:ODG917609 ONC917463:ONC917609 OWY917463:OWY917609 PGU917463:PGU917609 PQQ917463:PQQ917609 QAM917463:QAM917609 QKI917463:QKI917609 QUE917463:QUE917609 REA917463:REA917609 RNW917463:RNW917609 RXS917463:RXS917609 SHO917463:SHO917609 SRK917463:SRK917609 TBG917463:TBG917609 TLC917463:TLC917609 TUY917463:TUY917609 UEU917463:UEU917609 UOQ917463:UOQ917609 UYM917463:UYM917609 VII917463:VII917609 VSE917463:VSE917609 WCA917463:WCA917609 WLW917463:WLW917609 WVS917463:WVS917609 K983001:K983147 JG982999:JG983145 TC982999:TC983145 ACY982999:ACY983145 AMU982999:AMU983145 AWQ982999:AWQ983145 BGM982999:BGM983145 BQI982999:BQI983145 CAE982999:CAE983145 CKA982999:CKA983145 CTW982999:CTW983145 DDS982999:DDS983145 DNO982999:DNO983145 DXK982999:DXK983145 EHG982999:EHG983145 ERC982999:ERC983145 FAY982999:FAY983145 FKU982999:FKU983145 FUQ982999:FUQ983145 GEM982999:GEM983145 GOI982999:GOI983145 GYE982999:GYE983145 HIA982999:HIA983145 HRW982999:HRW983145 IBS982999:IBS983145 ILO982999:ILO983145 IVK982999:IVK983145 JFG982999:JFG983145 JPC982999:JPC983145 JYY982999:JYY983145 KIU982999:KIU983145 KSQ982999:KSQ983145 LCM982999:LCM983145 LMI982999:LMI983145 LWE982999:LWE983145 MGA982999:MGA983145 MPW982999:MPW983145 MZS982999:MZS983145 NJO982999:NJO983145 NTK982999:NTK983145 ODG982999:ODG983145 ONC982999:ONC983145 OWY982999:OWY983145 PGU982999:PGU983145 PQQ982999:PQQ983145 QAM982999:QAM983145 QKI982999:QKI983145 QUE982999:QUE983145 REA982999:REA983145 RNW982999:RNW983145 RXS982999:RXS983145 SHO982999:SHO983145 SRK982999:SRK983145 TBG982999:TBG983145 TLC982999:TLC983145 TUY982999:TUY983145 UEU982999:UEU983145 UOQ982999:UOQ983145 UYM982999:UYM983145 VII982999:VII983145 VSE982999:VSE983145 WCA982999:WCA983145 WLW982999:WLW983145 WVS982999:WVS983145 JG18:JG117 WVS18:WVS117 WLW18:WLW117 WCA18:WCA117 VSE18:VSE117 VII18:VII117 UYM18:UYM117 UOQ18:UOQ117 UEU18:UEU117 TUY18:TUY117 TLC18:TLC117 TBG18:TBG117 SRK18:SRK117 SHO18:SHO117 RXS18:RXS117 RNW18:RNW117 REA18:REA117 QUE18:QUE117 QKI18:QKI117 QAM18:QAM117 PQQ18:PQQ117 PGU18:PGU117 OWY18:OWY117 ONC18:ONC117 ODG18:ODG117 NTK18:NTK117 NJO18:NJO117 MZS18:MZS117 MPW18:MPW117 MGA18:MGA117 LWE18:LWE117 LMI18:LMI117 LCM18:LCM117 KSQ18:KSQ117 KIU18:KIU117 JYY18:JYY117 JPC18:JPC117 JFG18:JFG117 IVK18:IVK117 ILO18:ILO117 IBS18:IBS117 HRW18:HRW117 HIA18:HIA117 GYE18:GYE117 GOI18:GOI117 GEM18:GEM117 FUQ18:FUQ117 FKU18:FKU117 FAY18:FAY117 ERC18:ERC117 EHG18:EHG117 DXK18:DXK117 DNO18:DNO117 DDS18:DDS117 CTW18:CTW117 CKA18:CKA117 CAE18:CAE117 BQI18:BQI117 BGM18:BGM117 AWQ18:AWQ117 AMU18:AMU117 ACY18:ACY117 TC18:TC117 K18:K117" xr:uid="{E2A53BD3-B6EF-4245-8AD4-65E29C127645}">
      <formula1>vf</formula1>
    </dataValidation>
    <dataValidation type="list" allowBlank="1" showInputMessage="1" showErrorMessage="1" sqref="L65497:L65643 JH65495:JH65641 TD65495:TD65641 ACZ65495:ACZ65641 AMV65495:AMV65641 AWR65495:AWR65641 BGN65495:BGN65641 BQJ65495:BQJ65641 CAF65495:CAF65641 CKB65495:CKB65641 CTX65495:CTX65641 DDT65495:DDT65641 DNP65495:DNP65641 DXL65495:DXL65641 EHH65495:EHH65641 ERD65495:ERD65641 FAZ65495:FAZ65641 FKV65495:FKV65641 FUR65495:FUR65641 GEN65495:GEN65641 GOJ65495:GOJ65641 GYF65495:GYF65641 HIB65495:HIB65641 HRX65495:HRX65641 IBT65495:IBT65641 ILP65495:ILP65641 IVL65495:IVL65641 JFH65495:JFH65641 JPD65495:JPD65641 JYZ65495:JYZ65641 KIV65495:KIV65641 KSR65495:KSR65641 LCN65495:LCN65641 LMJ65495:LMJ65641 LWF65495:LWF65641 MGB65495:MGB65641 MPX65495:MPX65641 MZT65495:MZT65641 NJP65495:NJP65641 NTL65495:NTL65641 ODH65495:ODH65641 OND65495:OND65641 OWZ65495:OWZ65641 PGV65495:PGV65641 PQR65495:PQR65641 QAN65495:QAN65641 QKJ65495:QKJ65641 QUF65495:QUF65641 REB65495:REB65641 RNX65495:RNX65641 RXT65495:RXT65641 SHP65495:SHP65641 SRL65495:SRL65641 TBH65495:TBH65641 TLD65495:TLD65641 TUZ65495:TUZ65641 UEV65495:UEV65641 UOR65495:UOR65641 UYN65495:UYN65641 VIJ65495:VIJ65641 VSF65495:VSF65641 WCB65495:WCB65641 WLX65495:WLX65641 WVT65495:WVT65641 L131033:L131179 JH131031:JH131177 TD131031:TD131177 ACZ131031:ACZ131177 AMV131031:AMV131177 AWR131031:AWR131177 BGN131031:BGN131177 BQJ131031:BQJ131177 CAF131031:CAF131177 CKB131031:CKB131177 CTX131031:CTX131177 DDT131031:DDT131177 DNP131031:DNP131177 DXL131031:DXL131177 EHH131031:EHH131177 ERD131031:ERD131177 FAZ131031:FAZ131177 FKV131031:FKV131177 FUR131031:FUR131177 GEN131031:GEN131177 GOJ131031:GOJ131177 GYF131031:GYF131177 HIB131031:HIB131177 HRX131031:HRX131177 IBT131031:IBT131177 ILP131031:ILP131177 IVL131031:IVL131177 JFH131031:JFH131177 JPD131031:JPD131177 JYZ131031:JYZ131177 KIV131031:KIV131177 KSR131031:KSR131177 LCN131031:LCN131177 LMJ131031:LMJ131177 LWF131031:LWF131177 MGB131031:MGB131177 MPX131031:MPX131177 MZT131031:MZT131177 NJP131031:NJP131177 NTL131031:NTL131177 ODH131031:ODH131177 OND131031:OND131177 OWZ131031:OWZ131177 PGV131031:PGV131177 PQR131031:PQR131177 QAN131031:QAN131177 QKJ131031:QKJ131177 QUF131031:QUF131177 REB131031:REB131177 RNX131031:RNX131177 RXT131031:RXT131177 SHP131031:SHP131177 SRL131031:SRL131177 TBH131031:TBH131177 TLD131031:TLD131177 TUZ131031:TUZ131177 UEV131031:UEV131177 UOR131031:UOR131177 UYN131031:UYN131177 VIJ131031:VIJ131177 VSF131031:VSF131177 WCB131031:WCB131177 WLX131031:WLX131177 WVT131031:WVT131177 L196569:L196715 JH196567:JH196713 TD196567:TD196713 ACZ196567:ACZ196713 AMV196567:AMV196713 AWR196567:AWR196713 BGN196567:BGN196713 BQJ196567:BQJ196713 CAF196567:CAF196713 CKB196567:CKB196713 CTX196567:CTX196713 DDT196567:DDT196713 DNP196567:DNP196713 DXL196567:DXL196713 EHH196567:EHH196713 ERD196567:ERD196713 FAZ196567:FAZ196713 FKV196567:FKV196713 FUR196567:FUR196713 GEN196567:GEN196713 GOJ196567:GOJ196713 GYF196567:GYF196713 HIB196567:HIB196713 HRX196567:HRX196713 IBT196567:IBT196713 ILP196567:ILP196713 IVL196567:IVL196713 JFH196567:JFH196713 JPD196567:JPD196713 JYZ196567:JYZ196713 KIV196567:KIV196713 KSR196567:KSR196713 LCN196567:LCN196713 LMJ196567:LMJ196713 LWF196567:LWF196713 MGB196567:MGB196713 MPX196567:MPX196713 MZT196567:MZT196713 NJP196567:NJP196713 NTL196567:NTL196713 ODH196567:ODH196713 OND196567:OND196713 OWZ196567:OWZ196713 PGV196567:PGV196713 PQR196567:PQR196713 QAN196567:QAN196713 QKJ196567:QKJ196713 QUF196567:QUF196713 REB196567:REB196713 RNX196567:RNX196713 RXT196567:RXT196713 SHP196567:SHP196713 SRL196567:SRL196713 TBH196567:TBH196713 TLD196567:TLD196713 TUZ196567:TUZ196713 UEV196567:UEV196713 UOR196567:UOR196713 UYN196567:UYN196713 VIJ196567:VIJ196713 VSF196567:VSF196713 WCB196567:WCB196713 WLX196567:WLX196713 WVT196567:WVT196713 L262105:L262251 JH262103:JH262249 TD262103:TD262249 ACZ262103:ACZ262249 AMV262103:AMV262249 AWR262103:AWR262249 BGN262103:BGN262249 BQJ262103:BQJ262249 CAF262103:CAF262249 CKB262103:CKB262249 CTX262103:CTX262249 DDT262103:DDT262249 DNP262103:DNP262249 DXL262103:DXL262249 EHH262103:EHH262249 ERD262103:ERD262249 FAZ262103:FAZ262249 FKV262103:FKV262249 FUR262103:FUR262249 GEN262103:GEN262249 GOJ262103:GOJ262249 GYF262103:GYF262249 HIB262103:HIB262249 HRX262103:HRX262249 IBT262103:IBT262249 ILP262103:ILP262249 IVL262103:IVL262249 JFH262103:JFH262249 JPD262103:JPD262249 JYZ262103:JYZ262249 KIV262103:KIV262249 KSR262103:KSR262249 LCN262103:LCN262249 LMJ262103:LMJ262249 LWF262103:LWF262249 MGB262103:MGB262249 MPX262103:MPX262249 MZT262103:MZT262249 NJP262103:NJP262249 NTL262103:NTL262249 ODH262103:ODH262249 OND262103:OND262249 OWZ262103:OWZ262249 PGV262103:PGV262249 PQR262103:PQR262249 QAN262103:QAN262249 QKJ262103:QKJ262249 QUF262103:QUF262249 REB262103:REB262249 RNX262103:RNX262249 RXT262103:RXT262249 SHP262103:SHP262249 SRL262103:SRL262249 TBH262103:TBH262249 TLD262103:TLD262249 TUZ262103:TUZ262249 UEV262103:UEV262249 UOR262103:UOR262249 UYN262103:UYN262249 VIJ262103:VIJ262249 VSF262103:VSF262249 WCB262103:WCB262249 WLX262103:WLX262249 WVT262103:WVT262249 L327641:L327787 JH327639:JH327785 TD327639:TD327785 ACZ327639:ACZ327785 AMV327639:AMV327785 AWR327639:AWR327785 BGN327639:BGN327785 BQJ327639:BQJ327785 CAF327639:CAF327785 CKB327639:CKB327785 CTX327639:CTX327785 DDT327639:DDT327785 DNP327639:DNP327785 DXL327639:DXL327785 EHH327639:EHH327785 ERD327639:ERD327785 FAZ327639:FAZ327785 FKV327639:FKV327785 FUR327639:FUR327785 GEN327639:GEN327785 GOJ327639:GOJ327785 GYF327639:GYF327785 HIB327639:HIB327785 HRX327639:HRX327785 IBT327639:IBT327785 ILP327639:ILP327785 IVL327639:IVL327785 JFH327639:JFH327785 JPD327639:JPD327785 JYZ327639:JYZ327785 KIV327639:KIV327785 KSR327639:KSR327785 LCN327639:LCN327785 LMJ327639:LMJ327785 LWF327639:LWF327785 MGB327639:MGB327785 MPX327639:MPX327785 MZT327639:MZT327785 NJP327639:NJP327785 NTL327639:NTL327785 ODH327639:ODH327785 OND327639:OND327785 OWZ327639:OWZ327785 PGV327639:PGV327785 PQR327639:PQR327785 QAN327639:QAN327785 QKJ327639:QKJ327785 QUF327639:QUF327785 REB327639:REB327785 RNX327639:RNX327785 RXT327639:RXT327785 SHP327639:SHP327785 SRL327639:SRL327785 TBH327639:TBH327785 TLD327639:TLD327785 TUZ327639:TUZ327785 UEV327639:UEV327785 UOR327639:UOR327785 UYN327639:UYN327785 VIJ327639:VIJ327785 VSF327639:VSF327785 WCB327639:WCB327785 WLX327639:WLX327785 WVT327639:WVT327785 L393177:L393323 JH393175:JH393321 TD393175:TD393321 ACZ393175:ACZ393321 AMV393175:AMV393321 AWR393175:AWR393321 BGN393175:BGN393321 BQJ393175:BQJ393321 CAF393175:CAF393321 CKB393175:CKB393321 CTX393175:CTX393321 DDT393175:DDT393321 DNP393175:DNP393321 DXL393175:DXL393321 EHH393175:EHH393321 ERD393175:ERD393321 FAZ393175:FAZ393321 FKV393175:FKV393321 FUR393175:FUR393321 GEN393175:GEN393321 GOJ393175:GOJ393321 GYF393175:GYF393321 HIB393175:HIB393321 HRX393175:HRX393321 IBT393175:IBT393321 ILP393175:ILP393321 IVL393175:IVL393321 JFH393175:JFH393321 JPD393175:JPD393321 JYZ393175:JYZ393321 KIV393175:KIV393321 KSR393175:KSR393321 LCN393175:LCN393321 LMJ393175:LMJ393321 LWF393175:LWF393321 MGB393175:MGB393321 MPX393175:MPX393321 MZT393175:MZT393321 NJP393175:NJP393321 NTL393175:NTL393321 ODH393175:ODH393321 OND393175:OND393321 OWZ393175:OWZ393321 PGV393175:PGV393321 PQR393175:PQR393321 QAN393175:QAN393321 QKJ393175:QKJ393321 QUF393175:QUF393321 REB393175:REB393321 RNX393175:RNX393321 RXT393175:RXT393321 SHP393175:SHP393321 SRL393175:SRL393321 TBH393175:TBH393321 TLD393175:TLD393321 TUZ393175:TUZ393321 UEV393175:UEV393321 UOR393175:UOR393321 UYN393175:UYN393321 VIJ393175:VIJ393321 VSF393175:VSF393321 WCB393175:WCB393321 WLX393175:WLX393321 WVT393175:WVT393321 L458713:L458859 JH458711:JH458857 TD458711:TD458857 ACZ458711:ACZ458857 AMV458711:AMV458857 AWR458711:AWR458857 BGN458711:BGN458857 BQJ458711:BQJ458857 CAF458711:CAF458857 CKB458711:CKB458857 CTX458711:CTX458857 DDT458711:DDT458857 DNP458711:DNP458857 DXL458711:DXL458857 EHH458711:EHH458857 ERD458711:ERD458857 FAZ458711:FAZ458857 FKV458711:FKV458857 FUR458711:FUR458857 GEN458711:GEN458857 GOJ458711:GOJ458857 GYF458711:GYF458857 HIB458711:HIB458857 HRX458711:HRX458857 IBT458711:IBT458857 ILP458711:ILP458857 IVL458711:IVL458857 JFH458711:JFH458857 JPD458711:JPD458857 JYZ458711:JYZ458857 KIV458711:KIV458857 KSR458711:KSR458857 LCN458711:LCN458857 LMJ458711:LMJ458857 LWF458711:LWF458857 MGB458711:MGB458857 MPX458711:MPX458857 MZT458711:MZT458857 NJP458711:NJP458857 NTL458711:NTL458857 ODH458711:ODH458857 OND458711:OND458857 OWZ458711:OWZ458857 PGV458711:PGV458857 PQR458711:PQR458857 QAN458711:QAN458857 QKJ458711:QKJ458857 QUF458711:QUF458857 REB458711:REB458857 RNX458711:RNX458857 RXT458711:RXT458857 SHP458711:SHP458857 SRL458711:SRL458857 TBH458711:TBH458857 TLD458711:TLD458857 TUZ458711:TUZ458857 UEV458711:UEV458857 UOR458711:UOR458857 UYN458711:UYN458857 VIJ458711:VIJ458857 VSF458711:VSF458857 WCB458711:WCB458857 WLX458711:WLX458857 WVT458711:WVT458857 L524249:L524395 JH524247:JH524393 TD524247:TD524393 ACZ524247:ACZ524393 AMV524247:AMV524393 AWR524247:AWR524393 BGN524247:BGN524393 BQJ524247:BQJ524393 CAF524247:CAF524393 CKB524247:CKB524393 CTX524247:CTX524393 DDT524247:DDT524393 DNP524247:DNP524393 DXL524247:DXL524393 EHH524247:EHH524393 ERD524247:ERD524393 FAZ524247:FAZ524393 FKV524247:FKV524393 FUR524247:FUR524393 GEN524247:GEN524393 GOJ524247:GOJ524393 GYF524247:GYF524393 HIB524247:HIB524393 HRX524247:HRX524393 IBT524247:IBT524393 ILP524247:ILP524393 IVL524247:IVL524393 JFH524247:JFH524393 JPD524247:JPD524393 JYZ524247:JYZ524393 KIV524247:KIV524393 KSR524247:KSR524393 LCN524247:LCN524393 LMJ524247:LMJ524393 LWF524247:LWF524393 MGB524247:MGB524393 MPX524247:MPX524393 MZT524247:MZT524393 NJP524247:NJP524393 NTL524247:NTL524393 ODH524247:ODH524393 OND524247:OND524393 OWZ524247:OWZ524393 PGV524247:PGV524393 PQR524247:PQR524393 QAN524247:QAN524393 QKJ524247:QKJ524393 QUF524247:QUF524393 REB524247:REB524393 RNX524247:RNX524393 RXT524247:RXT524393 SHP524247:SHP524393 SRL524247:SRL524393 TBH524247:TBH524393 TLD524247:TLD524393 TUZ524247:TUZ524393 UEV524247:UEV524393 UOR524247:UOR524393 UYN524247:UYN524393 VIJ524247:VIJ524393 VSF524247:VSF524393 WCB524247:WCB524393 WLX524247:WLX524393 WVT524247:WVT524393 L589785:L589931 JH589783:JH589929 TD589783:TD589929 ACZ589783:ACZ589929 AMV589783:AMV589929 AWR589783:AWR589929 BGN589783:BGN589929 BQJ589783:BQJ589929 CAF589783:CAF589929 CKB589783:CKB589929 CTX589783:CTX589929 DDT589783:DDT589929 DNP589783:DNP589929 DXL589783:DXL589929 EHH589783:EHH589929 ERD589783:ERD589929 FAZ589783:FAZ589929 FKV589783:FKV589929 FUR589783:FUR589929 GEN589783:GEN589929 GOJ589783:GOJ589929 GYF589783:GYF589929 HIB589783:HIB589929 HRX589783:HRX589929 IBT589783:IBT589929 ILP589783:ILP589929 IVL589783:IVL589929 JFH589783:JFH589929 JPD589783:JPD589929 JYZ589783:JYZ589929 KIV589783:KIV589929 KSR589783:KSR589929 LCN589783:LCN589929 LMJ589783:LMJ589929 LWF589783:LWF589929 MGB589783:MGB589929 MPX589783:MPX589929 MZT589783:MZT589929 NJP589783:NJP589929 NTL589783:NTL589929 ODH589783:ODH589929 OND589783:OND589929 OWZ589783:OWZ589929 PGV589783:PGV589929 PQR589783:PQR589929 QAN589783:QAN589929 QKJ589783:QKJ589929 QUF589783:QUF589929 REB589783:REB589929 RNX589783:RNX589929 RXT589783:RXT589929 SHP589783:SHP589929 SRL589783:SRL589929 TBH589783:TBH589929 TLD589783:TLD589929 TUZ589783:TUZ589929 UEV589783:UEV589929 UOR589783:UOR589929 UYN589783:UYN589929 VIJ589783:VIJ589929 VSF589783:VSF589929 WCB589783:WCB589929 WLX589783:WLX589929 WVT589783:WVT589929 L655321:L655467 JH655319:JH655465 TD655319:TD655465 ACZ655319:ACZ655465 AMV655319:AMV655465 AWR655319:AWR655465 BGN655319:BGN655465 BQJ655319:BQJ655465 CAF655319:CAF655465 CKB655319:CKB655465 CTX655319:CTX655465 DDT655319:DDT655465 DNP655319:DNP655465 DXL655319:DXL655465 EHH655319:EHH655465 ERD655319:ERD655465 FAZ655319:FAZ655465 FKV655319:FKV655465 FUR655319:FUR655465 GEN655319:GEN655465 GOJ655319:GOJ655465 GYF655319:GYF655465 HIB655319:HIB655465 HRX655319:HRX655465 IBT655319:IBT655465 ILP655319:ILP655465 IVL655319:IVL655465 JFH655319:JFH655465 JPD655319:JPD655465 JYZ655319:JYZ655465 KIV655319:KIV655465 KSR655319:KSR655465 LCN655319:LCN655465 LMJ655319:LMJ655465 LWF655319:LWF655465 MGB655319:MGB655465 MPX655319:MPX655465 MZT655319:MZT655465 NJP655319:NJP655465 NTL655319:NTL655465 ODH655319:ODH655465 OND655319:OND655465 OWZ655319:OWZ655465 PGV655319:PGV655465 PQR655319:PQR655465 QAN655319:QAN655465 QKJ655319:QKJ655465 QUF655319:QUF655465 REB655319:REB655465 RNX655319:RNX655465 RXT655319:RXT655465 SHP655319:SHP655465 SRL655319:SRL655465 TBH655319:TBH655465 TLD655319:TLD655465 TUZ655319:TUZ655465 UEV655319:UEV655465 UOR655319:UOR655465 UYN655319:UYN655465 VIJ655319:VIJ655465 VSF655319:VSF655465 WCB655319:WCB655465 WLX655319:WLX655465 WVT655319:WVT655465 L720857:L721003 JH720855:JH721001 TD720855:TD721001 ACZ720855:ACZ721001 AMV720855:AMV721001 AWR720855:AWR721001 BGN720855:BGN721001 BQJ720855:BQJ721001 CAF720855:CAF721001 CKB720855:CKB721001 CTX720855:CTX721001 DDT720855:DDT721001 DNP720855:DNP721001 DXL720855:DXL721001 EHH720855:EHH721001 ERD720855:ERD721001 FAZ720855:FAZ721001 FKV720855:FKV721001 FUR720855:FUR721001 GEN720855:GEN721001 GOJ720855:GOJ721001 GYF720855:GYF721001 HIB720855:HIB721001 HRX720855:HRX721001 IBT720855:IBT721001 ILP720855:ILP721001 IVL720855:IVL721001 JFH720855:JFH721001 JPD720855:JPD721001 JYZ720855:JYZ721001 KIV720855:KIV721001 KSR720855:KSR721001 LCN720855:LCN721001 LMJ720855:LMJ721001 LWF720855:LWF721001 MGB720855:MGB721001 MPX720855:MPX721001 MZT720855:MZT721001 NJP720855:NJP721001 NTL720855:NTL721001 ODH720855:ODH721001 OND720855:OND721001 OWZ720855:OWZ721001 PGV720855:PGV721001 PQR720855:PQR721001 QAN720855:QAN721001 QKJ720855:QKJ721001 QUF720855:QUF721001 REB720855:REB721001 RNX720855:RNX721001 RXT720855:RXT721001 SHP720855:SHP721001 SRL720855:SRL721001 TBH720855:TBH721001 TLD720855:TLD721001 TUZ720855:TUZ721001 UEV720855:UEV721001 UOR720855:UOR721001 UYN720855:UYN721001 VIJ720855:VIJ721001 VSF720855:VSF721001 WCB720855:WCB721001 WLX720855:WLX721001 WVT720855:WVT721001 L786393:L786539 JH786391:JH786537 TD786391:TD786537 ACZ786391:ACZ786537 AMV786391:AMV786537 AWR786391:AWR786537 BGN786391:BGN786537 BQJ786391:BQJ786537 CAF786391:CAF786537 CKB786391:CKB786537 CTX786391:CTX786537 DDT786391:DDT786537 DNP786391:DNP786537 DXL786391:DXL786537 EHH786391:EHH786537 ERD786391:ERD786537 FAZ786391:FAZ786537 FKV786391:FKV786537 FUR786391:FUR786537 GEN786391:GEN786537 GOJ786391:GOJ786537 GYF786391:GYF786537 HIB786391:HIB786537 HRX786391:HRX786537 IBT786391:IBT786537 ILP786391:ILP786537 IVL786391:IVL786537 JFH786391:JFH786537 JPD786391:JPD786537 JYZ786391:JYZ786537 KIV786391:KIV786537 KSR786391:KSR786537 LCN786391:LCN786537 LMJ786391:LMJ786537 LWF786391:LWF786537 MGB786391:MGB786537 MPX786391:MPX786537 MZT786391:MZT786537 NJP786391:NJP786537 NTL786391:NTL786537 ODH786391:ODH786537 OND786391:OND786537 OWZ786391:OWZ786537 PGV786391:PGV786537 PQR786391:PQR786537 QAN786391:QAN786537 QKJ786391:QKJ786537 QUF786391:QUF786537 REB786391:REB786537 RNX786391:RNX786537 RXT786391:RXT786537 SHP786391:SHP786537 SRL786391:SRL786537 TBH786391:TBH786537 TLD786391:TLD786537 TUZ786391:TUZ786537 UEV786391:UEV786537 UOR786391:UOR786537 UYN786391:UYN786537 VIJ786391:VIJ786537 VSF786391:VSF786537 WCB786391:WCB786537 WLX786391:WLX786537 WVT786391:WVT786537 L851929:L852075 JH851927:JH852073 TD851927:TD852073 ACZ851927:ACZ852073 AMV851927:AMV852073 AWR851927:AWR852073 BGN851927:BGN852073 BQJ851927:BQJ852073 CAF851927:CAF852073 CKB851927:CKB852073 CTX851927:CTX852073 DDT851927:DDT852073 DNP851927:DNP852073 DXL851927:DXL852073 EHH851927:EHH852073 ERD851927:ERD852073 FAZ851927:FAZ852073 FKV851927:FKV852073 FUR851927:FUR852073 GEN851927:GEN852073 GOJ851927:GOJ852073 GYF851927:GYF852073 HIB851927:HIB852073 HRX851927:HRX852073 IBT851927:IBT852073 ILP851927:ILP852073 IVL851927:IVL852073 JFH851927:JFH852073 JPD851927:JPD852073 JYZ851927:JYZ852073 KIV851927:KIV852073 KSR851927:KSR852073 LCN851927:LCN852073 LMJ851927:LMJ852073 LWF851927:LWF852073 MGB851927:MGB852073 MPX851927:MPX852073 MZT851927:MZT852073 NJP851927:NJP852073 NTL851927:NTL852073 ODH851927:ODH852073 OND851927:OND852073 OWZ851927:OWZ852073 PGV851927:PGV852073 PQR851927:PQR852073 QAN851927:QAN852073 QKJ851927:QKJ852073 QUF851927:QUF852073 REB851927:REB852073 RNX851927:RNX852073 RXT851927:RXT852073 SHP851927:SHP852073 SRL851927:SRL852073 TBH851927:TBH852073 TLD851927:TLD852073 TUZ851927:TUZ852073 UEV851927:UEV852073 UOR851927:UOR852073 UYN851927:UYN852073 VIJ851927:VIJ852073 VSF851927:VSF852073 WCB851927:WCB852073 WLX851927:WLX852073 WVT851927:WVT852073 L917465:L917611 JH917463:JH917609 TD917463:TD917609 ACZ917463:ACZ917609 AMV917463:AMV917609 AWR917463:AWR917609 BGN917463:BGN917609 BQJ917463:BQJ917609 CAF917463:CAF917609 CKB917463:CKB917609 CTX917463:CTX917609 DDT917463:DDT917609 DNP917463:DNP917609 DXL917463:DXL917609 EHH917463:EHH917609 ERD917463:ERD917609 FAZ917463:FAZ917609 FKV917463:FKV917609 FUR917463:FUR917609 GEN917463:GEN917609 GOJ917463:GOJ917609 GYF917463:GYF917609 HIB917463:HIB917609 HRX917463:HRX917609 IBT917463:IBT917609 ILP917463:ILP917609 IVL917463:IVL917609 JFH917463:JFH917609 JPD917463:JPD917609 JYZ917463:JYZ917609 KIV917463:KIV917609 KSR917463:KSR917609 LCN917463:LCN917609 LMJ917463:LMJ917609 LWF917463:LWF917609 MGB917463:MGB917609 MPX917463:MPX917609 MZT917463:MZT917609 NJP917463:NJP917609 NTL917463:NTL917609 ODH917463:ODH917609 OND917463:OND917609 OWZ917463:OWZ917609 PGV917463:PGV917609 PQR917463:PQR917609 QAN917463:QAN917609 QKJ917463:QKJ917609 QUF917463:QUF917609 REB917463:REB917609 RNX917463:RNX917609 RXT917463:RXT917609 SHP917463:SHP917609 SRL917463:SRL917609 TBH917463:TBH917609 TLD917463:TLD917609 TUZ917463:TUZ917609 UEV917463:UEV917609 UOR917463:UOR917609 UYN917463:UYN917609 VIJ917463:VIJ917609 VSF917463:VSF917609 WCB917463:WCB917609 WLX917463:WLX917609 WVT917463:WVT917609 L983001:L983147 JH982999:JH983145 TD982999:TD983145 ACZ982999:ACZ983145 AMV982999:AMV983145 AWR982999:AWR983145 BGN982999:BGN983145 BQJ982999:BQJ983145 CAF982999:CAF983145 CKB982999:CKB983145 CTX982999:CTX983145 DDT982999:DDT983145 DNP982999:DNP983145 DXL982999:DXL983145 EHH982999:EHH983145 ERD982999:ERD983145 FAZ982999:FAZ983145 FKV982999:FKV983145 FUR982999:FUR983145 GEN982999:GEN983145 GOJ982999:GOJ983145 GYF982999:GYF983145 HIB982999:HIB983145 HRX982999:HRX983145 IBT982999:IBT983145 ILP982999:ILP983145 IVL982999:IVL983145 JFH982999:JFH983145 JPD982999:JPD983145 JYZ982999:JYZ983145 KIV982999:KIV983145 KSR982999:KSR983145 LCN982999:LCN983145 LMJ982999:LMJ983145 LWF982999:LWF983145 MGB982999:MGB983145 MPX982999:MPX983145 MZT982999:MZT983145 NJP982999:NJP983145 NTL982999:NTL983145 ODH982999:ODH983145 OND982999:OND983145 OWZ982999:OWZ983145 PGV982999:PGV983145 PQR982999:PQR983145 QAN982999:QAN983145 QKJ982999:QKJ983145 QUF982999:QUF983145 REB982999:REB983145 RNX982999:RNX983145 RXT982999:RXT983145 SHP982999:SHP983145 SRL982999:SRL983145 TBH982999:TBH983145 TLD982999:TLD983145 TUZ982999:TUZ983145 UEV982999:UEV983145 UOR982999:UOR983145 UYN982999:UYN983145 VIJ982999:VIJ983145 VSF982999:VSF983145 WCB982999:WCB983145 WLX982999:WLX983145 WVT982999:WVT983145 JH18:JH117 WVT18:WVT117 WLX18:WLX117 WCB18:WCB117 VSF18:VSF117 VIJ18:VIJ117 UYN18:UYN117 UOR18:UOR117 UEV18:UEV117 TUZ18:TUZ117 TLD18:TLD117 TBH18:TBH117 SRL18:SRL117 SHP18:SHP117 RXT18:RXT117 RNX18:RNX117 REB18:REB117 QUF18:QUF117 QKJ18:QKJ117 QAN18:QAN117 PQR18:PQR117 PGV18:PGV117 OWZ18:OWZ117 OND18:OND117 ODH18:ODH117 NTL18:NTL117 NJP18:NJP117 MZT18:MZT117 MPX18:MPX117 MGB18:MGB117 LWF18:LWF117 LMJ18:LMJ117 LCN18:LCN117 KSR18:KSR117 KIV18:KIV117 JYZ18:JYZ117 JPD18:JPD117 JFH18:JFH117 IVL18:IVL117 ILP18:ILP117 IBT18:IBT117 HRX18:HRX117 HIB18:HIB117 GYF18:GYF117 GOJ18:GOJ117 GEN18:GEN117 FUR18:FUR117 FKV18:FKV117 FAZ18:FAZ117 ERD18:ERD117 EHH18:EHH117 DXL18:DXL117 DNP18:DNP117 DDT18:DDT117 CTX18:CTX117 CKB18:CKB117 CAF18:CAF117 BQJ18:BQJ117 BGN18:BGN117 AWR18:AWR117 AMV18:AMV117 ACZ18:ACZ117 TD18:TD117 L18:L117" xr:uid="{FDEB6D5C-DDBF-4BDA-BC5C-457ACD18A8DB}">
      <formula1>vfestado</formula1>
    </dataValidation>
    <dataValidation type="list" allowBlank="1" showInputMessage="1" showErrorMessage="1" sqref="E65497:E65642 JA65495:JA65640 SW65495:SW65640 ACS65495:ACS65640 AMO65495:AMO65640 AWK65495:AWK65640 BGG65495:BGG65640 BQC65495:BQC65640 BZY65495:BZY65640 CJU65495:CJU65640 CTQ65495:CTQ65640 DDM65495:DDM65640 DNI65495:DNI65640 DXE65495:DXE65640 EHA65495:EHA65640 EQW65495:EQW65640 FAS65495:FAS65640 FKO65495:FKO65640 FUK65495:FUK65640 GEG65495:GEG65640 GOC65495:GOC65640 GXY65495:GXY65640 HHU65495:HHU65640 HRQ65495:HRQ65640 IBM65495:IBM65640 ILI65495:ILI65640 IVE65495:IVE65640 JFA65495:JFA65640 JOW65495:JOW65640 JYS65495:JYS65640 KIO65495:KIO65640 KSK65495:KSK65640 LCG65495:LCG65640 LMC65495:LMC65640 LVY65495:LVY65640 MFU65495:MFU65640 MPQ65495:MPQ65640 MZM65495:MZM65640 NJI65495:NJI65640 NTE65495:NTE65640 ODA65495:ODA65640 OMW65495:OMW65640 OWS65495:OWS65640 PGO65495:PGO65640 PQK65495:PQK65640 QAG65495:QAG65640 QKC65495:QKC65640 QTY65495:QTY65640 RDU65495:RDU65640 RNQ65495:RNQ65640 RXM65495:RXM65640 SHI65495:SHI65640 SRE65495:SRE65640 TBA65495:TBA65640 TKW65495:TKW65640 TUS65495:TUS65640 UEO65495:UEO65640 UOK65495:UOK65640 UYG65495:UYG65640 VIC65495:VIC65640 VRY65495:VRY65640 WBU65495:WBU65640 WLQ65495:WLQ65640 WVM65495:WVM65640 E131033:E131178 JA131031:JA131176 SW131031:SW131176 ACS131031:ACS131176 AMO131031:AMO131176 AWK131031:AWK131176 BGG131031:BGG131176 BQC131031:BQC131176 BZY131031:BZY131176 CJU131031:CJU131176 CTQ131031:CTQ131176 DDM131031:DDM131176 DNI131031:DNI131176 DXE131031:DXE131176 EHA131031:EHA131176 EQW131031:EQW131176 FAS131031:FAS131176 FKO131031:FKO131176 FUK131031:FUK131176 GEG131031:GEG131176 GOC131031:GOC131176 GXY131031:GXY131176 HHU131031:HHU131176 HRQ131031:HRQ131176 IBM131031:IBM131176 ILI131031:ILI131176 IVE131031:IVE131176 JFA131031:JFA131176 JOW131031:JOW131176 JYS131031:JYS131176 KIO131031:KIO131176 KSK131031:KSK131176 LCG131031:LCG131176 LMC131031:LMC131176 LVY131031:LVY131176 MFU131031:MFU131176 MPQ131031:MPQ131176 MZM131031:MZM131176 NJI131031:NJI131176 NTE131031:NTE131176 ODA131031:ODA131176 OMW131031:OMW131176 OWS131031:OWS131176 PGO131031:PGO131176 PQK131031:PQK131176 QAG131031:QAG131176 QKC131031:QKC131176 QTY131031:QTY131176 RDU131031:RDU131176 RNQ131031:RNQ131176 RXM131031:RXM131176 SHI131031:SHI131176 SRE131031:SRE131176 TBA131031:TBA131176 TKW131031:TKW131176 TUS131031:TUS131176 UEO131031:UEO131176 UOK131031:UOK131176 UYG131031:UYG131176 VIC131031:VIC131176 VRY131031:VRY131176 WBU131031:WBU131176 WLQ131031:WLQ131176 WVM131031:WVM131176 E196569:E196714 JA196567:JA196712 SW196567:SW196712 ACS196567:ACS196712 AMO196567:AMO196712 AWK196567:AWK196712 BGG196567:BGG196712 BQC196567:BQC196712 BZY196567:BZY196712 CJU196567:CJU196712 CTQ196567:CTQ196712 DDM196567:DDM196712 DNI196567:DNI196712 DXE196567:DXE196712 EHA196567:EHA196712 EQW196567:EQW196712 FAS196567:FAS196712 FKO196567:FKO196712 FUK196567:FUK196712 GEG196567:GEG196712 GOC196567:GOC196712 GXY196567:GXY196712 HHU196567:HHU196712 HRQ196567:HRQ196712 IBM196567:IBM196712 ILI196567:ILI196712 IVE196567:IVE196712 JFA196567:JFA196712 JOW196567:JOW196712 JYS196567:JYS196712 KIO196567:KIO196712 KSK196567:KSK196712 LCG196567:LCG196712 LMC196567:LMC196712 LVY196567:LVY196712 MFU196567:MFU196712 MPQ196567:MPQ196712 MZM196567:MZM196712 NJI196567:NJI196712 NTE196567:NTE196712 ODA196567:ODA196712 OMW196567:OMW196712 OWS196567:OWS196712 PGO196567:PGO196712 PQK196567:PQK196712 QAG196567:QAG196712 QKC196567:QKC196712 QTY196567:QTY196712 RDU196567:RDU196712 RNQ196567:RNQ196712 RXM196567:RXM196712 SHI196567:SHI196712 SRE196567:SRE196712 TBA196567:TBA196712 TKW196567:TKW196712 TUS196567:TUS196712 UEO196567:UEO196712 UOK196567:UOK196712 UYG196567:UYG196712 VIC196567:VIC196712 VRY196567:VRY196712 WBU196567:WBU196712 WLQ196567:WLQ196712 WVM196567:WVM196712 E262105:E262250 JA262103:JA262248 SW262103:SW262248 ACS262103:ACS262248 AMO262103:AMO262248 AWK262103:AWK262248 BGG262103:BGG262248 BQC262103:BQC262248 BZY262103:BZY262248 CJU262103:CJU262248 CTQ262103:CTQ262248 DDM262103:DDM262248 DNI262103:DNI262248 DXE262103:DXE262248 EHA262103:EHA262248 EQW262103:EQW262248 FAS262103:FAS262248 FKO262103:FKO262248 FUK262103:FUK262248 GEG262103:GEG262248 GOC262103:GOC262248 GXY262103:GXY262248 HHU262103:HHU262248 HRQ262103:HRQ262248 IBM262103:IBM262248 ILI262103:ILI262248 IVE262103:IVE262248 JFA262103:JFA262248 JOW262103:JOW262248 JYS262103:JYS262248 KIO262103:KIO262248 KSK262103:KSK262248 LCG262103:LCG262248 LMC262103:LMC262248 LVY262103:LVY262248 MFU262103:MFU262248 MPQ262103:MPQ262248 MZM262103:MZM262248 NJI262103:NJI262248 NTE262103:NTE262248 ODA262103:ODA262248 OMW262103:OMW262248 OWS262103:OWS262248 PGO262103:PGO262248 PQK262103:PQK262248 QAG262103:QAG262248 QKC262103:QKC262248 QTY262103:QTY262248 RDU262103:RDU262248 RNQ262103:RNQ262248 RXM262103:RXM262248 SHI262103:SHI262248 SRE262103:SRE262248 TBA262103:TBA262248 TKW262103:TKW262248 TUS262103:TUS262248 UEO262103:UEO262248 UOK262103:UOK262248 UYG262103:UYG262248 VIC262103:VIC262248 VRY262103:VRY262248 WBU262103:WBU262248 WLQ262103:WLQ262248 WVM262103:WVM262248 E327641:E327786 JA327639:JA327784 SW327639:SW327784 ACS327639:ACS327784 AMO327639:AMO327784 AWK327639:AWK327784 BGG327639:BGG327784 BQC327639:BQC327784 BZY327639:BZY327784 CJU327639:CJU327784 CTQ327639:CTQ327784 DDM327639:DDM327784 DNI327639:DNI327784 DXE327639:DXE327784 EHA327639:EHA327784 EQW327639:EQW327784 FAS327639:FAS327784 FKO327639:FKO327784 FUK327639:FUK327784 GEG327639:GEG327784 GOC327639:GOC327784 GXY327639:GXY327784 HHU327639:HHU327784 HRQ327639:HRQ327784 IBM327639:IBM327784 ILI327639:ILI327784 IVE327639:IVE327784 JFA327639:JFA327784 JOW327639:JOW327784 JYS327639:JYS327784 KIO327639:KIO327784 KSK327639:KSK327784 LCG327639:LCG327784 LMC327639:LMC327784 LVY327639:LVY327784 MFU327639:MFU327784 MPQ327639:MPQ327784 MZM327639:MZM327784 NJI327639:NJI327784 NTE327639:NTE327784 ODA327639:ODA327784 OMW327639:OMW327784 OWS327639:OWS327784 PGO327639:PGO327784 PQK327639:PQK327784 QAG327639:QAG327784 QKC327639:QKC327784 QTY327639:QTY327784 RDU327639:RDU327784 RNQ327639:RNQ327784 RXM327639:RXM327784 SHI327639:SHI327784 SRE327639:SRE327784 TBA327639:TBA327784 TKW327639:TKW327784 TUS327639:TUS327784 UEO327639:UEO327784 UOK327639:UOK327784 UYG327639:UYG327784 VIC327639:VIC327784 VRY327639:VRY327784 WBU327639:WBU327784 WLQ327639:WLQ327784 WVM327639:WVM327784 E393177:E393322 JA393175:JA393320 SW393175:SW393320 ACS393175:ACS393320 AMO393175:AMO393320 AWK393175:AWK393320 BGG393175:BGG393320 BQC393175:BQC393320 BZY393175:BZY393320 CJU393175:CJU393320 CTQ393175:CTQ393320 DDM393175:DDM393320 DNI393175:DNI393320 DXE393175:DXE393320 EHA393175:EHA393320 EQW393175:EQW393320 FAS393175:FAS393320 FKO393175:FKO393320 FUK393175:FUK393320 GEG393175:GEG393320 GOC393175:GOC393320 GXY393175:GXY393320 HHU393175:HHU393320 HRQ393175:HRQ393320 IBM393175:IBM393320 ILI393175:ILI393320 IVE393175:IVE393320 JFA393175:JFA393320 JOW393175:JOW393320 JYS393175:JYS393320 KIO393175:KIO393320 KSK393175:KSK393320 LCG393175:LCG393320 LMC393175:LMC393320 LVY393175:LVY393320 MFU393175:MFU393320 MPQ393175:MPQ393320 MZM393175:MZM393320 NJI393175:NJI393320 NTE393175:NTE393320 ODA393175:ODA393320 OMW393175:OMW393320 OWS393175:OWS393320 PGO393175:PGO393320 PQK393175:PQK393320 QAG393175:QAG393320 QKC393175:QKC393320 QTY393175:QTY393320 RDU393175:RDU393320 RNQ393175:RNQ393320 RXM393175:RXM393320 SHI393175:SHI393320 SRE393175:SRE393320 TBA393175:TBA393320 TKW393175:TKW393320 TUS393175:TUS393320 UEO393175:UEO393320 UOK393175:UOK393320 UYG393175:UYG393320 VIC393175:VIC393320 VRY393175:VRY393320 WBU393175:WBU393320 WLQ393175:WLQ393320 WVM393175:WVM393320 E458713:E458858 JA458711:JA458856 SW458711:SW458856 ACS458711:ACS458856 AMO458711:AMO458856 AWK458711:AWK458856 BGG458711:BGG458856 BQC458711:BQC458856 BZY458711:BZY458856 CJU458711:CJU458856 CTQ458711:CTQ458856 DDM458711:DDM458856 DNI458711:DNI458856 DXE458711:DXE458856 EHA458711:EHA458856 EQW458711:EQW458856 FAS458711:FAS458856 FKO458711:FKO458856 FUK458711:FUK458856 GEG458711:GEG458856 GOC458711:GOC458856 GXY458711:GXY458856 HHU458711:HHU458856 HRQ458711:HRQ458856 IBM458711:IBM458856 ILI458711:ILI458856 IVE458711:IVE458856 JFA458711:JFA458856 JOW458711:JOW458856 JYS458711:JYS458856 KIO458711:KIO458856 KSK458711:KSK458856 LCG458711:LCG458856 LMC458711:LMC458856 LVY458711:LVY458856 MFU458711:MFU458856 MPQ458711:MPQ458856 MZM458711:MZM458856 NJI458711:NJI458856 NTE458711:NTE458856 ODA458711:ODA458856 OMW458711:OMW458856 OWS458711:OWS458856 PGO458711:PGO458856 PQK458711:PQK458856 QAG458711:QAG458856 QKC458711:QKC458856 QTY458711:QTY458856 RDU458711:RDU458856 RNQ458711:RNQ458856 RXM458711:RXM458856 SHI458711:SHI458856 SRE458711:SRE458856 TBA458711:TBA458856 TKW458711:TKW458856 TUS458711:TUS458856 UEO458711:UEO458856 UOK458711:UOK458856 UYG458711:UYG458856 VIC458711:VIC458856 VRY458711:VRY458856 WBU458711:WBU458856 WLQ458711:WLQ458856 WVM458711:WVM458856 E524249:E524394 JA524247:JA524392 SW524247:SW524392 ACS524247:ACS524392 AMO524247:AMO524392 AWK524247:AWK524392 BGG524247:BGG524392 BQC524247:BQC524392 BZY524247:BZY524392 CJU524247:CJU524392 CTQ524247:CTQ524392 DDM524247:DDM524392 DNI524247:DNI524392 DXE524247:DXE524392 EHA524247:EHA524392 EQW524247:EQW524392 FAS524247:FAS524392 FKO524247:FKO524392 FUK524247:FUK524392 GEG524247:GEG524392 GOC524247:GOC524392 GXY524247:GXY524392 HHU524247:HHU524392 HRQ524247:HRQ524392 IBM524247:IBM524392 ILI524247:ILI524392 IVE524247:IVE524392 JFA524247:JFA524392 JOW524247:JOW524392 JYS524247:JYS524392 KIO524247:KIO524392 KSK524247:KSK524392 LCG524247:LCG524392 LMC524247:LMC524392 LVY524247:LVY524392 MFU524247:MFU524392 MPQ524247:MPQ524392 MZM524247:MZM524392 NJI524247:NJI524392 NTE524247:NTE524392 ODA524247:ODA524392 OMW524247:OMW524392 OWS524247:OWS524392 PGO524247:PGO524392 PQK524247:PQK524392 QAG524247:QAG524392 QKC524247:QKC524392 QTY524247:QTY524392 RDU524247:RDU524392 RNQ524247:RNQ524392 RXM524247:RXM524392 SHI524247:SHI524392 SRE524247:SRE524392 TBA524247:TBA524392 TKW524247:TKW524392 TUS524247:TUS524392 UEO524247:UEO524392 UOK524247:UOK524392 UYG524247:UYG524392 VIC524247:VIC524392 VRY524247:VRY524392 WBU524247:WBU524392 WLQ524247:WLQ524392 WVM524247:WVM524392 E589785:E589930 JA589783:JA589928 SW589783:SW589928 ACS589783:ACS589928 AMO589783:AMO589928 AWK589783:AWK589928 BGG589783:BGG589928 BQC589783:BQC589928 BZY589783:BZY589928 CJU589783:CJU589928 CTQ589783:CTQ589928 DDM589783:DDM589928 DNI589783:DNI589928 DXE589783:DXE589928 EHA589783:EHA589928 EQW589783:EQW589928 FAS589783:FAS589928 FKO589783:FKO589928 FUK589783:FUK589928 GEG589783:GEG589928 GOC589783:GOC589928 GXY589783:GXY589928 HHU589783:HHU589928 HRQ589783:HRQ589928 IBM589783:IBM589928 ILI589783:ILI589928 IVE589783:IVE589928 JFA589783:JFA589928 JOW589783:JOW589928 JYS589783:JYS589928 KIO589783:KIO589928 KSK589783:KSK589928 LCG589783:LCG589928 LMC589783:LMC589928 LVY589783:LVY589928 MFU589783:MFU589928 MPQ589783:MPQ589928 MZM589783:MZM589928 NJI589783:NJI589928 NTE589783:NTE589928 ODA589783:ODA589928 OMW589783:OMW589928 OWS589783:OWS589928 PGO589783:PGO589928 PQK589783:PQK589928 QAG589783:QAG589928 QKC589783:QKC589928 QTY589783:QTY589928 RDU589783:RDU589928 RNQ589783:RNQ589928 RXM589783:RXM589928 SHI589783:SHI589928 SRE589783:SRE589928 TBA589783:TBA589928 TKW589783:TKW589928 TUS589783:TUS589928 UEO589783:UEO589928 UOK589783:UOK589928 UYG589783:UYG589928 VIC589783:VIC589928 VRY589783:VRY589928 WBU589783:WBU589928 WLQ589783:WLQ589928 WVM589783:WVM589928 E655321:E655466 JA655319:JA655464 SW655319:SW655464 ACS655319:ACS655464 AMO655319:AMO655464 AWK655319:AWK655464 BGG655319:BGG655464 BQC655319:BQC655464 BZY655319:BZY655464 CJU655319:CJU655464 CTQ655319:CTQ655464 DDM655319:DDM655464 DNI655319:DNI655464 DXE655319:DXE655464 EHA655319:EHA655464 EQW655319:EQW655464 FAS655319:FAS655464 FKO655319:FKO655464 FUK655319:FUK655464 GEG655319:GEG655464 GOC655319:GOC655464 GXY655319:GXY655464 HHU655319:HHU655464 HRQ655319:HRQ655464 IBM655319:IBM655464 ILI655319:ILI655464 IVE655319:IVE655464 JFA655319:JFA655464 JOW655319:JOW655464 JYS655319:JYS655464 KIO655319:KIO655464 KSK655319:KSK655464 LCG655319:LCG655464 LMC655319:LMC655464 LVY655319:LVY655464 MFU655319:MFU655464 MPQ655319:MPQ655464 MZM655319:MZM655464 NJI655319:NJI655464 NTE655319:NTE655464 ODA655319:ODA655464 OMW655319:OMW655464 OWS655319:OWS655464 PGO655319:PGO655464 PQK655319:PQK655464 QAG655319:QAG655464 QKC655319:QKC655464 QTY655319:QTY655464 RDU655319:RDU655464 RNQ655319:RNQ655464 RXM655319:RXM655464 SHI655319:SHI655464 SRE655319:SRE655464 TBA655319:TBA655464 TKW655319:TKW655464 TUS655319:TUS655464 UEO655319:UEO655464 UOK655319:UOK655464 UYG655319:UYG655464 VIC655319:VIC655464 VRY655319:VRY655464 WBU655319:WBU655464 WLQ655319:WLQ655464 WVM655319:WVM655464 E720857:E721002 JA720855:JA721000 SW720855:SW721000 ACS720855:ACS721000 AMO720855:AMO721000 AWK720855:AWK721000 BGG720855:BGG721000 BQC720855:BQC721000 BZY720855:BZY721000 CJU720855:CJU721000 CTQ720855:CTQ721000 DDM720855:DDM721000 DNI720855:DNI721000 DXE720855:DXE721000 EHA720855:EHA721000 EQW720855:EQW721000 FAS720855:FAS721000 FKO720855:FKO721000 FUK720855:FUK721000 GEG720855:GEG721000 GOC720855:GOC721000 GXY720855:GXY721000 HHU720855:HHU721000 HRQ720855:HRQ721000 IBM720855:IBM721000 ILI720855:ILI721000 IVE720855:IVE721000 JFA720855:JFA721000 JOW720855:JOW721000 JYS720855:JYS721000 KIO720855:KIO721000 KSK720855:KSK721000 LCG720855:LCG721000 LMC720855:LMC721000 LVY720855:LVY721000 MFU720855:MFU721000 MPQ720855:MPQ721000 MZM720855:MZM721000 NJI720855:NJI721000 NTE720855:NTE721000 ODA720855:ODA721000 OMW720855:OMW721000 OWS720855:OWS721000 PGO720855:PGO721000 PQK720855:PQK721000 QAG720855:QAG721000 QKC720855:QKC721000 QTY720855:QTY721000 RDU720855:RDU721000 RNQ720855:RNQ721000 RXM720855:RXM721000 SHI720855:SHI721000 SRE720855:SRE721000 TBA720855:TBA721000 TKW720855:TKW721000 TUS720855:TUS721000 UEO720855:UEO721000 UOK720855:UOK721000 UYG720855:UYG721000 VIC720855:VIC721000 VRY720855:VRY721000 WBU720855:WBU721000 WLQ720855:WLQ721000 WVM720855:WVM721000 E786393:E786538 JA786391:JA786536 SW786391:SW786536 ACS786391:ACS786536 AMO786391:AMO786536 AWK786391:AWK786536 BGG786391:BGG786536 BQC786391:BQC786536 BZY786391:BZY786536 CJU786391:CJU786536 CTQ786391:CTQ786536 DDM786391:DDM786536 DNI786391:DNI786536 DXE786391:DXE786536 EHA786391:EHA786536 EQW786391:EQW786536 FAS786391:FAS786536 FKO786391:FKO786536 FUK786391:FUK786536 GEG786391:GEG786536 GOC786391:GOC786536 GXY786391:GXY786536 HHU786391:HHU786536 HRQ786391:HRQ786536 IBM786391:IBM786536 ILI786391:ILI786536 IVE786391:IVE786536 JFA786391:JFA786536 JOW786391:JOW786536 JYS786391:JYS786536 KIO786391:KIO786536 KSK786391:KSK786536 LCG786391:LCG786536 LMC786391:LMC786536 LVY786391:LVY786536 MFU786391:MFU786536 MPQ786391:MPQ786536 MZM786391:MZM786536 NJI786391:NJI786536 NTE786391:NTE786536 ODA786391:ODA786536 OMW786391:OMW786536 OWS786391:OWS786536 PGO786391:PGO786536 PQK786391:PQK786536 QAG786391:QAG786536 QKC786391:QKC786536 QTY786391:QTY786536 RDU786391:RDU786536 RNQ786391:RNQ786536 RXM786391:RXM786536 SHI786391:SHI786536 SRE786391:SRE786536 TBA786391:TBA786536 TKW786391:TKW786536 TUS786391:TUS786536 UEO786391:UEO786536 UOK786391:UOK786536 UYG786391:UYG786536 VIC786391:VIC786536 VRY786391:VRY786536 WBU786391:WBU786536 WLQ786391:WLQ786536 WVM786391:WVM786536 E851929:E852074 JA851927:JA852072 SW851927:SW852072 ACS851927:ACS852072 AMO851927:AMO852072 AWK851927:AWK852072 BGG851927:BGG852072 BQC851927:BQC852072 BZY851927:BZY852072 CJU851927:CJU852072 CTQ851927:CTQ852072 DDM851927:DDM852072 DNI851927:DNI852072 DXE851927:DXE852072 EHA851927:EHA852072 EQW851927:EQW852072 FAS851927:FAS852072 FKO851927:FKO852072 FUK851927:FUK852072 GEG851927:GEG852072 GOC851927:GOC852072 GXY851927:GXY852072 HHU851927:HHU852072 HRQ851927:HRQ852072 IBM851927:IBM852072 ILI851927:ILI852072 IVE851927:IVE852072 JFA851927:JFA852072 JOW851927:JOW852072 JYS851927:JYS852072 KIO851927:KIO852072 KSK851927:KSK852072 LCG851927:LCG852072 LMC851927:LMC852072 LVY851927:LVY852072 MFU851927:MFU852072 MPQ851927:MPQ852072 MZM851927:MZM852072 NJI851927:NJI852072 NTE851927:NTE852072 ODA851927:ODA852072 OMW851927:OMW852072 OWS851927:OWS852072 PGO851927:PGO852072 PQK851927:PQK852072 QAG851927:QAG852072 QKC851927:QKC852072 QTY851927:QTY852072 RDU851927:RDU852072 RNQ851927:RNQ852072 RXM851927:RXM852072 SHI851927:SHI852072 SRE851927:SRE852072 TBA851927:TBA852072 TKW851927:TKW852072 TUS851927:TUS852072 UEO851927:UEO852072 UOK851927:UOK852072 UYG851927:UYG852072 VIC851927:VIC852072 VRY851927:VRY852072 WBU851927:WBU852072 WLQ851927:WLQ852072 WVM851927:WVM852072 E917465:E917610 JA917463:JA917608 SW917463:SW917608 ACS917463:ACS917608 AMO917463:AMO917608 AWK917463:AWK917608 BGG917463:BGG917608 BQC917463:BQC917608 BZY917463:BZY917608 CJU917463:CJU917608 CTQ917463:CTQ917608 DDM917463:DDM917608 DNI917463:DNI917608 DXE917463:DXE917608 EHA917463:EHA917608 EQW917463:EQW917608 FAS917463:FAS917608 FKO917463:FKO917608 FUK917463:FUK917608 GEG917463:GEG917608 GOC917463:GOC917608 GXY917463:GXY917608 HHU917463:HHU917608 HRQ917463:HRQ917608 IBM917463:IBM917608 ILI917463:ILI917608 IVE917463:IVE917608 JFA917463:JFA917608 JOW917463:JOW917608 JYS917463:JYS917608 KIO917463:KIO917608 KSK917463:KSK917608 LCG917463:LCG917608 LMC917463:LMC917608 LVY917463:LVY917608 MFU917463:MFU917608 MPQ917463:MPQ917608 MZM917463:MZM917608 NJI917463:NJI917608 NTE917463:NTE917608 ODA917463:ODA917608 OMW917463:OMW917608 OWS917463:OWS917608 PGO917463:PGO917608 PQK917463:PQK917608 QAG917463:QAG917608 QKC917463:QKC917608 QTY917463:QTY917608 RDU917463:RDU917608 RNQ917463:RNQ917608 RXM917463:RXM917608 SHI917463:SHI917608 SRE917463:SRE917608 TBA917463:TBA917608 TKW917463:TKW917608 TUS917463:TUS917608 UEO917463:UEO917608 UOK917463:UOK917608 UYG917463:UYG917608 VIC917463:VIC917608 VRY917463:VRY917608 WBU917463:WBU917608 WLQ917463:WLQ917608 WVM917463:WVM917608 E983001:E983146 JA982999:JA983144 SW982999:SW983144 ACS982999:ACS983144 AMO982999:AMO983144 AWK982999:AWK983144 BGG982999:BGG983144 BQC982999:BQC983144 BZY982999:BZY983144 CJU982999:CJU983144 CTQ982999:CTQ983144 DDM982999:DDM983144 DNI982999:DNI983144 DXE982999:DXE983144 EHA982999:EHA983144 EQW982999:EQW983144 FAS982999:FAS983144 FKO982999:FKO983144 FUK982999:FUK983144 GEG982999:GEG983144 GOC982999:GOC983144 GXY982999:GXY983144 HHU982999:HHU983144 HRQ982999:HRQ983144 IBM982999:IBM983144 ILI982999:ILI983144 IVE982999:IVE983144 JFA982999:JFA983144 JOW982999:JOW983144 JYS982999:JYS983144 KIO982999:KIO983144 KSK982999:KSK983144 LCG982999:LCG983144 LMC982999:LMC983144 LVY982999:LVY983144 MFU982999:MFU983144 MPQ982999:MPQ983144 MZM982999:MZM983144 NJI982999:NJI983144 NTE982999:NTE983144 ODA982999:ODA983144 OMW982999:OMW983144 OWS982999:OWS983144 PGO982999:PGO983144 PQK982999:PQK983144 QAG982999:QAG983144 QKC982999:QKC983144 QTY982999:QTY983144 RDU982999:RDU983144 RNQ982999:RNQ983144 RXM982999:RXM983144 SHI982999:SHI983144 SRE982999:SRE983144 TBA982999:TBA983144 TKW982999:TKW983144 TUS982999:TUS983144 UEO982999:UEO983144 UOK982999:UOK983144 UYG982999:UYG983144 VIC982999:VIC983144 VRY982999:VRY983144 WBU982999:WBU983144 WLQ982999:WLQ983144 WVM982999:WVM983144 E18:E117 WVM18:WVM117 WLQ18:WLQ117 WBU18:WBU117 VRY18:VRY117 VIC18:VIC117 UYG18:UYG117 UOK18:UOK117 UEO18:UEO117 TUS18:TUS117 TKW18:TKW117 TBA18:TBA117 SRE18:SRE117 SHI18:SHI117 RXM18:RXM117 RNQ18:RNQ117 RDU18:RDU117 QTY18:QTY117 QKC18:QKC117 QAG18:QAG117 PQK18:PQK117 PGO18:PGO117 OWS18:OWS117 OMW18:OMW117 ODA18:ODA117 NTE18:NTE117 NJI18:NJI117 MZM18:MZM117 MPQ18:MPQ117 MFU18:MFU117 LVY18:LVY117 LMC18:LMC117 LCG18:LCG117 KSK18:KSK117 KIO18:KIO117 JYS18:JYS117 JOW18:JOW117 JFA18:JFA117 IVE18:IVE117 ILI18:ILI117 IBM18:IBM117 HRQ18:HRQ117 HHU18:HHU117 GXY18:GXY117 GOC18:GOC117 GEG18:GEG117 FUK18:FUK117 FKO18:FKO117 FAS18:FAS117 EQW18:EQW117 EHA18:EHA117 DXE18:DXE117 DNI18:DNI117 DDM18:DDM117 CTQ18:CTQ117 CJU18:CJU117 BZY18:BZY117 BQC18:BQC117 BGG18:BGG117 AWK18:AWK117 AMO18:AMO117 ACS18:ACS117 SW18:SW117 JA18:JA117" xr:uid="{47B22B2A-68FE-41EF-B367-F1D4765F17FF}">
      <formula1>meses</formula1>
    </dataValidation>
  </dataValidation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N91"/>
  <sheetViews>
    <sheetView topLeftCell="D70" zoomScale="90" zoomScaleNormal="90" workbookViewId="0">
      <selection activeCell="K84" sqref="K84"/>
    </sheetView>
  </sheetViews>
  <sheetFormatPr baseColWidth="10" defaultColWidth="19.88671875" defaultRowHeight="14.4" x14ac:dyDescent="0.3"/>
  <cols>
    <col min="1" max="2" width="19.88671875" style="1" customWidth="1"/>
    <col min="3" max="3" width="42" style="1" customWidth="1"/>
    <col min="4" max="4" width="73.88671875" style="1" customWidth="1"/>
    <col min="5" max="5" width="15.77734375" style="1" customWidth="1"/>
    <col min="6" max="6" width="9.44140625" style="3" customWidth="1"/>
    <col min="7" max="8" width="19.88671875" style="4" customWidth="1"/>
    <col min="9" max="9" width="22.21875" style="4" customWidth="1"/>
    <col min="10" max="10" width="23.44140625" style="3" customWidth="1"/>
    <col min="11" max="11" width="22.77734375" style="4" customWidth="1"/>
    <col min="12" max="12" width="19.88671875" style="4"/>
    <col min="13" max="13" width="28.6640625" style="3" customWidth="1"/>
    <col min="14"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t="e">
        <f>+#REF!</f>
        <v>#REF!</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18" x14ac:dyDescent="0.35">
      <c r="C15" s="44" t="s">
        <v>18</v>
      </c>
      <c r="D15" s="42" t="s">
        <v>198</v>
      </c>
      <c r="G15" s="406"/>
      <c r="H15" s="407"/>
      <c r="I15" s="407"/>
      <c r="J15" s="408"/>
    </row>
    <row r="16" spans="3:10" x14ac:dyDescent="0.3">
      <c r="D16" s="10"/>
      <c r="J16" s="4"/>
    </row>
    <row r="17" spans="1:14"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4" ht="54.75" customHeight="1" x14ac:dyDescent="0.3">
      <c r="A18" s="18" t="s">
        <v>180</v>
      </c>
      <c r="B18" s="21"/>
      <c r="C18" s="52" t="s">
        <v>149</v>
      </c>
      <c r="D18" s="52" t="s">
        <v>150</v>
      </c>
      <c r="E18" s="53" t="s">
        <v>53</v>
      </c>
      <c r="F18" s="54">
        <v>9</v>
      </c>
      <c r="G18" s="54" t="s">
        <v>41</v>
      </c>
      <c r="H18" s="54" t="s">
        <v>79</v>
      </c>
      <c r="I18" s="63">
        <v>97340000</v>
      </c>
      <c r="J18" s="186">
        <f>120000000-22660000</f>
        <v>97340000</v>
      </c>
      <c r="K18" s="54" t="s">
        <v>33</v>
      </c>
      <c r="L18" s="54" t="s">
        <v>33</v>
      </c>
      <c r="M18" s="56" t="s">
        <v>45</v>
      </c>
      <c r="N18" s="3" t="str">
        <f t="shared" ref="N18:N66" si="0">IF(J18=I18,"","Ajustar")</f>
        <v/>
      </c>
    </row>
    <row r="19" spans="1:14" ht="40.5" customHeight="1" x14ac:dyDescent="0.3">
      <c r="A19" s="18" t="s">
        <v>180</v>
      </c>
      <c r="B19" s="21"/>
      <c r="C19" s="52" t="s">
        <v>151</v>
      </c>
      <c r="D19" s="52" t="s">
        <v>152</v>
      </c>
      <c r="E19" s="53" t="s">
        <v>53</v>
      </c>
      <c r="F19" s="54">
        <v>9</v>
      </c>
      <c r="G19" s="54" t="s">
        <v>31</v>
      </c>
      <c r="H19" s="54" t="s">
        <v>79</v>
      </c>
      <c r="I19" s="63">
        <v>300000000</v>
      </c>
      <c r="J19" s="186">
        <v>300000000</v>
      </c>
      <c r="K19" s="54" t="s">
        <v>33</v>
      </c>
      <c r="L19" s="54" t="s">
        <v>33</v>
      </c>
      <c r="M19" s="56" t="s">
        <v>45</v>
      </c>
      <c r="N19" s="3" t="str">
        <f t="shared" si="0"/>
        <v/>
      </c>
    </row>
    <row r="20" spans="1:14" ht="40.5" customHeight="1" x14ac:dyDescent="0.3">
      <c r="A20" s="18" t="s">
        <v>180</v>
      </c>
      <c r="B20" s="21"/>
      <c r="C20" s="52" t="s">
        <v>65</v>
      </c>
      <c r="D20" s="52" t="s">
        <v>66</v>
      </c>
      <c r="E20" s="53" t="s">
        <v>50</v>
      </c>
      <c r="F20" s="54">
        <v>8</v>
      </c>
      <c r="G20" s="54" t="s">
        <v>35</v>
      </c>
      <c r="H20" s="54" t="s">
        <v>79</v>
      </c>
      <c r="I20" s="63">
        <v>1000000</v>
      </c>
      <c r="J20" s="186">
        <v>1000000</v>
      </c>
      <c r="K20" s="54" t="s">
        <v>33</v>
      </c>
      <c r="L20" s="54" t="s">
        <v>33</v>
      </c>
      <c r="M20" s="56" t="s">
        <v>45</v>
      </c>
      <c r="N20" s="3" t="str">
        <f t="shared" si="0"/>
        <v/>
      </c>
    </row>
    <row r="21" spans="1:14" ht="40.5" customHeight="1" x14ac:dyDescent="0.3">
      <c r="A21" s="18" t="s">
        <v>180</v>
      </c>
      <c r="B21" s="21"/>
      <c r="C21" s="52" t="s">
        <v>67</v>
      </c>
      <c r="D21" s="52" t="s">
        <v>68</v>
      </c>
      <c r="E21" s="84" t="s">
        <v>53</v>
      </c>
      <c r="F21" s="85">
        <v>9</v>
      </c>
      <c r="G21" s="54" t="s">
        <v>35</v>
      </c>
      <c r="H21" s="54" t="s">
        <v>79</v>
      </c>
      <c r="I21" s="63">
        <v>30000000</v>
      </c>
      <c r="J21" s="187">
        <v>30000000</v>
      </c>
      <c r="K21" s="54" t="s">
        <v>33</v>
      </c>
      <c r="L21" s="54" t="s">
        <v>33</v>
      </c>
      <c r="M21" s="56" t="s">
        <v>45</v>
      </c>
      <c r="N21" s="3" t="str">
        <f t="shared" si="0"/>
        <v/>
      </c>
    </row>
    <row r="22" spans="1:14" ht="50.25" customHeight="1" x14ac:dyDescent="0.3">
      <c r="A22" s="18" t="s">
        <v>180</v>
      </c>
      <c r="B22" s="21"/>
      <c r="C22" s="52" t="s">
        <v>69</v>
      </c>
      <c r="D22" s="52" t="s">
        <v>70</v>
      </c>
      <c r="E22" s="84" t="s">
        <v>53</v>
      </c>
      <c r="F22" s="85">
        <v>9</v>
      </c>
      <c r="G22" s="54" t="s">
        <v>35</v>
      </c>
      <c r="H22" s="54" t="s">
        <v>79</v>
      </c>
      <c r="I22" s="63">
        <v>20000000</v>
      </c>
      <c r="J22" s="187">
        <v>20000000</v>
      </c>
      <c r="K22" s="54" t="s">
        <v>33</v>
      </c>
      <c r="L22" s="54" t="s">
        <v>33</v>
      </c>
      <c r="M22" s="56" t="s">
        <v>45</v>
      </c>
      <c r="N22" s="3" t="str">
        <f t="shared" si="0"/>
        <v/>
      </c>
    </row>
    <row r="23" spans="1:14" ht="45.75" customHeight="1" x14ac:dyDescent="0.3">
      <c r="A23" s="18" t="s">
        <v>180</v>
      </c>
      <c r="B23" s="21"/>
      <c r="C23" s="52" t="s">
        <v>153</v>
      </c>
      <c r="D23" s="52" t="s">
        <v>204</v>
      </c>
      <c r="E23" s="84" t="s">
        <v>59</v>
      </c>
      <c r="F23" s="85">
        <v>11</v>
      </c>
      <c r="G23" s="54" t="s">
        <v>35</v>
      </c>
      <c r="H23" s="54" t="s">
        <v>79</v>
      </c>
      <c r="I23" s="63">
        <v>30000000</v>
      </c>
      <c r="J23" s="187">
        <v>30000000</v>
      </c>
      <c r="K23" s="54" t="s">
        <v>33</v>
      </c>
      <c r="L23" s="54" t="s">
        <v>33</v>
      </c>
      <c r="M23" s="56" t="s">
        <v>45</v>
      </c>
      <c r="N23" s="3" t="str">
        <f t="shared" si="0"/>
        <v/>
      </c>
    </row>
    <row r="24" spans="1:14" ht="48.75" customHeight="1" x14ac:dyDescent="0.3">
      <c r="A24" s="18" t="s">
        <v>180</v>
      </c>
      <c r="B24" s="21"/>
      <c r="C24" s="52" t="s">
        <v>71</v>
      </c>
      <c r="D24" s="52" t="s">
        <v>154</v>
      </c>
      <c r="E24" s="84" t="s">
        <v>47</v>
      </c>
      <c r="F24" s="85">
        <v>3</v>
      </c>
      <c r="G24" s="54" t="s">
        <v>35</v>
      </c>
      <c r="H24" s="54" t="s">
        <v>79</v>
      </c>
      <c r="I24" s="63">
        <v>12000000</v>
      </c>
      <c r="J24" s="187">
        <v>12000000</v>
      </c>
      <c r="K24" s="54" t="s">
        <v>33</v>
      </c>
      <c r="L24" s="54" t="s">
        <v>33</v>
      </c>
      <c r="M24" s="56" t="s">
        <v>45</v>
      </c>
      <c r="N24" s="3" t="str">
        <f t="shared" si="0"/>
        <v/>
      </c>
    </row>
    <row r="25" spans="1:14" ht="40.5" customHeight="1" x14ac:dyDescent="0.3">
      <c r="A25" s="18" t="s">
        <v>180</v>
      </c>
      <c r="B25" s="21"/>
      <c r="C25" s="52" t="s">
        <v>155</v>
      </c>
      <c r="D25" s="52" t="s">
        <v>72</v>
      </c>
      <c r="E25" s="53" t="s">
        <v>53</v>
      </c>
      <c r="F25" s="54">
        <v>9</v>
      </c>
      <c r="G25" s="54" t="s">
        <v>41</v>
      </c>
      <c r="H25" s="54" t="s">
        <v>79</v>
      </c>
      <c r="I25" s="63">
        <v>50000000</v>
      </c>
      <c r="J25" s="186">
        <v>50000000</v>
      </c>
      <c r="K25" s="54" t="s">
        <v>33</v>
      </c>
      <c r="L25" s="54" t="s">
        <v>33</v>
      </c>
      <c r="M25" s="56" t="s">
        <v>45</v>
      </c>
      <c r="N25" s="3" t="str">
        <f t="shared" si="0"/>
        <v/>
      </c>
    </row>
    <row r="26" spans="1:14" s="74" customFormat="1" ht="40.5" customHeight="1" x14ac:dyDescent="0.3">
      <c r="A26" s="76"/>
      <c r="B26" s="77"/>
      <c r="C26" s="412" t="s">
        <v>208</v>
      </c>
      <c r="D26" s="412"/>
      <c r="E26" s="412"/>
      <c r="F26" s="412"/>
      <c r="G26" s="412"/>
      <c r="H26" s="412"/>
      <c r="I26" s="413"/>
      <c r="J26" s="75">
        <f>SUM(J18:J25)</f>
        <v>540340000</v>
      </c>
      <c r="K26" s="415"/>
      <c r="L26" s="416"/>
      <c r="M26" s="416"/>
    </row>
    <row r="27" spans="1:14" ht="40.5" customHeight="1" x14ac:dyDescent="0.3">
      <c r="A27" s="19" t="s">
        <v>181</v>
      </c>
      <c r="B27" s="21"/>
      <c r="C27" s="64" t="s">
        <v>156</v>
      </c>
      <c r="D27" s="64" t="s">
        <v>157</v>
      </c>
      <c r="E27" s="65" t="s">
        <v>59</v>
      </c>
      <c r="F27" s="66">
        <v>11</v>
      </c>
      <c r="G27" s="66" t="s">
        <v>31</v>
      </c>
      <c r="H27" s="66" t="s">
        <v>79</v>
      </c>
      <c r="I27" s="67">
        <v>151681000</v>
      </c>
      <c r="J27" s="188">
        <v>151681000</v>
      </c>
      <c r="K27" s="66" t="s">
        <v>33</v>
      </c>
      <c r="L27" s="66" t="s">
        <v>33</v>
      </c>
      <c r="M27" s="68" t="s">
        <v>45</v>
      </c>
      <c r="N27" s="3" t="str">
        <f t="shared" si="0"/>
        <v/>
      </c>
    </row>
    <row r="28" spans="1:14" ht="40.5" customHeight="1" x14ac:dyDescent="0.3">
      <c r="A28" s="19" t="s">
        <v>181</v>
      </c>
      <c r="B28" s="21"/>
      <c r="C28" s="64" t="s">
        <v>156</v>
      </c>
      <c r="D28" s="64" t="s">
        <v>159</v>
      </c>
      <c r="E28" s="65" t="s">
        <v>59</v>
      </c>
      <c r="F28" s="66">
        <v>11</v>
      </c>
      <c r="G28" s="66" t="s">
        <v>31</v>
      </c>
      <c r="H28" s="66" t="s">
        <v>79</v>
      </c>
      <c r="I28" s="67">
        <v>87843000</v>
      </c>
      <c r="J28" s="150">
        <v>87843000</v>
      </c>
      <c r="K28" s="66" t="s">
        <v>33</v>
      </c>
      <c r="L28" s="66" t="s">
        <v>33</v>
      </c>
      <c r="M28" s="68" t="s">
        <v>45</v>
      </c>
      <c r="N28" s="3" t="str">
        <f t="shared" si="0"/>
        <v/>
      </c>
    </row>
    <row r="29" spans="1:14" ht="40.5" customHeight="1" x14ac:dyDescent="0.3">
      <c r="A29" s="19" t="s">
        <v>181</v>
      </c>
      <c r="B29" s="21"/>
      <c r="C29" s="64" t="s">
        <v>156</v>
      </c>
      <c r="D29" s="64" t="s">
        <v>160</v>
      </c>
      <c r="E29" s="65" t="s">
        <v>59</v>
      </c>
      <c r="F29" s="66">
        <v>11</v>
      </c>
      <c r="G29" s="66" t="s">
        <v>31</v>
      </c>
      <c r="H29" s="66" t="s">
        <v>79</v>
      </c>
      <c r="I29" s="67">
        <v>209630000</v>
      </c>
      <c r="J29" s="188">
        <v>209630000</v>
      </c>
      <c r="K29" s="66" t="s">
        <v>33</v>
      </c>
      <c r="L29" s="66" t="s">
        <v>33</v>
      </c>
      <c r="M29" s="68" t="s">
        <v>45</v>
      </c>
      <c r="N29" s="3" t="str">
        <f t="shared" si="0"/>
        <v/>
      </c>
    </row>
    <row r="30" spans="1:14" ht="40.5" customHeight="1" x14ac:dyDescent="0.3">
      <c r="A30" s="19" t="s">
        <v>181</v>
      </c>
      <c r="B30" s="21"/>
      <c r="C30" s="64" t="s">
        <v>156</v>
      </c>
      <c r="D30" s="64" t="s">
        <v>161</v>
      </c>
      <c r="E30" s="65" t="s">
        <v>30</v>
      </c>
      <c r="F30" s="66">
        <v>10</v>
      </c>
      <c r="G30" s="66" t="s">
        <v>31</v>
      </c>
      <c r="H30" s="66" t="s">
        <v>79</v>
      </c>
      <c r="I30" s="67">
        <v>340000000</v>
      </c>
      <c r="J30" s="188">
        <v>340000000</v>
      </c>
      <c r="K30" s="66" t="s">
        <v>33</v>
      </c>
      <c r="L30" s="66" t="s">
        <v>33</v>
      </c>
      <c r="M30" s="68" t="s">
        <v>45</v>
      </c>
      <c r="N30" s="3" t="str">
        <f t="shared" si="0"/>
        <v/>
      </c>
    </row>
    <row r="31" spans="1:14" ht="40.5" customHeight="1" x14ac:dyDescent="0.3">
      <c r="A31" s="19" t="s">
        <v>181</v>
      </c>
      <c r="B31" s="21"/>
      <c r="C31" s="64" t="s">
        <v>156</v>
      </c>
      <c r="D31" s="208" t="s">
        <v>162</v>
      </c>
      <c r="E31" s="65" t="s">
        <v>59</v>
      </c>
      <c r="F31" s="66">
        <v>11</v>
      </c>
      <c r="G31" s="66" t="s">
        <v>31</v>
      </c>
      <c r="H31" s="66" t="s">
        <v>79</v>
      </c>
      <c r="I31" s="67">
        <v>48200000</v>
      </c>
      <c r="J31" s="150">
        <v>48200000</v>
      </c>
      <c r="K31" s="66" t="s">
        <v>33</v>
      </c>
      <c r="L31" s="66" t="s">
        <v>33</v>
      </c>
      <c r="M31" s="68" t="s">
        <v>45</v>
      </c>
      <c r="N31" s="3" t="str">
        <f t="shared" si="0"/>
        <v/>
      </c>
    </row>
    <row r="32" spans="1:14" ht="40.5" customHeight="1" x14ac:dyDescent="0.3">
      <c r="A32" s="19" t="s">
        <v>181</v>
      </c>
      <c r="B32" s="21"/>
      <c r="C32" s="64" t="s">
        <v>156</v>
      </c>
      <c r="D32" s="64" t="s">
        <v>163</v>
      </c>
      <c r="E32" s="65" t="s">
        <v>30</v>
      </c>
      <c r="F32" s="66">
        <v>10</v>
      </c>
      <c r="G32" s="66" t="s">
        <v>31</v>
      </c>
      <c r="H32" s="66" t="s">
        <v>79</v>
      </c>
      <c r="I32" s="67">
        <v>10000000</v>
      </c>
      <c r="J32" s="188">
        <v>10000000</v>
      </c>
      <c r="K32" s="66" t="s">
        <v>33</v>
      </c>
      <c r="L32" s="66" t="s">
        <v>33</v>
      </c>
      <c r="M32" s="68" t="s">
        <v>45</v>
      </c>
      <c r="N32" s="3" t="str">
        <f t="shared" si="0"/>
        <v/>
      </c>
    </row>
    <row r="33" spans="1:14" ht="40.5" customHeight="1" x14ac:dyDescent="0.3">
      <c r="A33" s="19" t="s">
        <v>181</v>
      </c>
      <c r="B33" s="21"/>
      <c r="C33" s="64" t="s">
        <v>156</v>
      </c>
      <c r="D33" s="64" t="s">
        <v>164</v>
      </c>
      <c r="E33" s="65" t="s">
        <v>40</v>
      </c>
      <c r="F33" s="66">
        <v>5</v>
      </c>
      <c r="G33" s="66" t="s">
        <v>35</v>
      </c>
      <c r="H33" s="66" t="s">
        <v>79</v>
      </c>
      <c r="I33" s="67">
        <v>32000000</v>
      </c>
      <c r="J33" s="150">
        <v>32000000</v>
      </c>
      <c r="K33" s="66" t="s">
        <v>33</v>
      </c>
      <c r="L33" s="66" t="s">
        <v>33</v>
      </c>
      <c r="M33" s="68" t="s">
        <v>45</v>
      </c>
      <c r="N33" s="3" t="str">
        <f t="shared" si="0"/>
        <v/>
      </c>
    </row>
    <row r="34" spans="1:14" ht="40.5" customHeight="1" x14ac:dyDescent="0.3">
      <c r="A34" s="19" t="s">
        <v>181</v>
      </c>
      <c r="B34" s="21"/>
      <c r="C34" s="64" t="s">
        <v>156</v>
      </c>
      <c r="D34" s="64" t="s">
        <v>165</v>
      </c>
      <c r="E34" s="65" t="s">
        <v>40</v>
      </c>
      <c r="F34" s="66">
        <v>3</v>
      </c>
      <c r="G34" s="66" t="s">
        <v>41</v>
      </c>
      <c r="H34" s="66" t="s">
        <v>79</v>
      </c>
      <c r="I34" s="67">
        <v>68000000</v>
      </c>
      <c r="J34" s="150">
        <v>68000000</v>
      </c>
      <c r="K34" s="66" t="s">
        <v>33</v>
      </c>
      <c r="L34" s="66" t="s">
        <v>33</v>
      </c>
      <c r="M34" s="68" t="s">
        <v>45</v>
      </c>
      <c r="N34" s="3" t="str">
        <f t="shared" si="0"/>
        <v/>
      </c>
    </row>
    <row r="35" spans="1:14" ht="40.5" customHeight="1" x14ac:dyDescent="0.3">
      <c r="A35" s="19" t="s">
        <v>181</v>
      </c>
      <c r="B35" s="21"/>
      <c r="C35" s="64" t="s">
        <v>156</v>
      </c>
      <c r="D35" s="64" t="s">
        <v>166</v>
      </c>
      <c r="E35" s="65" t="s">
        <v>40</v>
      </c>
      <c r="F35" s="66">
        <v>3</v>
      </c>
      <c r="G35" s="66" t="s">
        <v>35</v>
      </c>
      <c r="H35" s="66" t="s">
        <v>79</v>
      </c>
      <c r="I35" s="67">
        <v>27000000</v>
      </c>
      <c r="J35" s="150">
        <v>27000000</v>
      </c>
      <c r="K35" s="66" t="s">
        <v>33</v>
      </c>
      <c r="L35" s="66" t="s">
        <v>33</v>
      </c>
      <c r="M35" s="68" t="s">
        <v>45</v>
      </c>
      <c r="N35" s="3" t="str">
        <f t="shared" si="0"/>
        <v/>
      </c>
    </row>
    <row r="36" spans="1:14" ht="40.5" customHeight="1" x14ac:dyDescent="0.3">
      <c r="A36" s="19" t="s">
        <v>181</v>
      </c>
      <c r="B36" s="21"/>
      <c r="C36" s="64" t="s">
        <v>156</v>
      </c>
      <c r="D36" s="64" t="s">
        <v>167</v>
      </c>
      <c r="E36" s="65" t="s">
        <v>73</v>
      </c>
      <c r="F36" s="66">
        <v>3</v>
      </c>
      <c r="G36" s="66" t="s">
        <v>41</v>
      </c>
      <c r="H36" s="66" t="s">
        <v>79</v>
      </c>
      <c r="I36" s="67">
        <v>64000000</v>
      </c>
      <c r="J36" s="150">
        <f>70000000-6000000</f>
        <v>64000000</v>
      </c>
      <c r="K36" s="66" t="s">
        <v>33</v>
      </c>
      <c r="L36" s="66" t="s">
        <v>33</v>
      </c>
      <c r="M36" s="68" t="s">
        <v>45</v>
      </c>
      <c r="N36" s="3" t="str">
        <f t="shared" si="0"/>
        <v/>
      </c>
    </row>
    <row r="37" spans="1:14" ht="40.5" customHeight="1" x14ac:dyDescent="0.3">
      <c r="A37" s="19" t="s">
        <v>181</v>
      </c>
      <c r="B37" s="21"/>
      <c r="C37" s="64" t="s">
        <v>156</v>
      </c>
      <c r="D37" s="64" t="s">
        <v>168</v>
      </c>
      <c r="E37" s="65" t="s">
        <v>73</v>
      </c>
      <c r="F37" s="66">
        <v>3</v>
      </c>
      <c r="G37" s="66" t="s">
        <v>35</v>
      </c>
      <c r="H37" s="66" t="s">
        <v>79</v>
      </c>
      <c r="I37" s="67">
        <v>24000000</v>
      </c>
      <c r="J37" s="150">
        <v>24000000</v>
      </c>
      <c r="K37" s="66" t="s">
        <v>33</v>
      </c>
      <c r="L37" s="66" t="s">
        <v>33</v>
      </c>
      <c r="M37" s="68" t="s">
        <v>45</v>
      </c>
      <c r="N37" s="3" t="str">
        <f t="shared" si="0"/>
        <v/>
      </c>
    </row>
    <row r="38" spans="1:14" ht="40.5" customHeight="1" x14ac:dyDescent="0.3">
      <c r="A38" s="19" t="s">
        <v>181</v>
      </c>
      <c r="B38" s="21"/>
      <c r="C38" s="64" t="s">
        <v>156</v>
      </c>
      <c r="D38" s="64" t="s">
        <v>169</v>
      </c>
      <c r="E38" s="65" t="s">
        <v>44</v>
      </c>
      <c r="F38" s="66">
        <v>3</v>
      </c>
      <c r="G38" s="66" t="s">
        <v>54</v>
      </c>
      <c r="H38" s="66" t="s">
        <v>79</v>
      </c>
      <c r="I38" s="67">
        <v>313000000</v>
      </c>
      <c r="J38" s="150">
        <f>320000000-7000000</f>
        <v>313000000</v>
      </c>
      <c r="K38" s="66" t="s">
        <v>33</v>
      </c>
      <c r="L38" s="66" t="s">
        <v>33</v>
      </c>
      <c r="M38" s="68" t="s">
        <v>45</v>
      </c>
      <c r="N38" s="3" t="str">
        <f t="shared" si="0"/>
        <v/>
      </c>
    </row>
    <row r="39" spans="1:14" ht="45" customHeight="1" x14ac:dyDescent="0.3">
      <c r="A39" s="19" t="s">
        <v>181</v>
      </c>
      <c r="B39" s="21"/>
      <c r="C39" s="64" t="s">
        <v>170</v>
      </c>
      <c r="D39" s="64" t="s">
        <v>171</v>
      </c>
      <c r="E39" s="65" t="s">
        <v>46</v>
      </c>
      <c r="F39" s="66">
        <v>2</v>
      </c>
      <c r="G39" s="66" t="s">
        <v>54</v>
      </c>
      <c r="H39" s="66" t="s">
        <v>79</v>
      </c>
      <c r="I39" s="67">
        <v>50000000</v>
      </c>
      <c r="J39" s="188">
        <v>50000000</v>
      </c>
      <c r="K39" s="66" t="s">
        <v>33</v>
      </c>
      <c r="L39" s="66" t="s">
        <v>33</v>
      </c>
      <c r="M39" s="68" t="s">
        <v>45</v>
      </c>
      <c r="N39" s="3" t="str">
        <f t="shared" si="0"/>
        <v/>
      </c>
    </row>
    <row r="40" spans="1:14" ht="40.5" customHeight="1" x14ac:dyDescent="0.3">
      <c r="A40" s="19" t="s">
        <v>181</v>
      </c>
      <c r="B40" s="21"/>
      <c r="C40" s="64">
        <v>43232100</v>
      </c>
      <c r="D40" s="64" t="s">
        <v>172</v>
      </c>
      <c r="E40" s="65" t="s">
        <v>47</v>
      </c>
      <c r="F40" s="66">
        <v>2</v>
      </c>
      <c r="G40" s="66" t="s">
        <v>54</v>
      </c>
      <c r="H40" s="66" t="s">
        <v>79</v>
      </c>
      <c r="I40" s="67">
        <v>100000000</v>
      </c>
      <c r="J40" s="188">
        <v>100000000</v>
      </c>
      <c r="K40" s="66" t="s">
        <v>33</v>
      </c>
      <c r="L40" s="66" t="s">
        <v>33</v>
      </c>
      <c r="M40" s="68" t="s">
        <v>45</v>
      </c>
      <c r="N40" s="3" t="str">
        <f t="shared" si="0"/>
        <v/>
      </c>
    </row>
    <row r="41" spans="1:14" ht="40.5" customHeight="1" x14ac:dyDescent="0.3">
      <c r="A41" s="19" t="s">
        <v>181</v>
      </c>
      <c r="B41" s="21"/>
      <c r="C41" s="64">
        <v>43233000</v>
      </c>
      <c r="D41" s="64" t="s">
        <v>173</v>
      </c>
      <c r="E41" s="65" t="s">
        <v>50</v>
      </c>
      <c r="F41" s="66">
        <v>2</v>
      </c>
      <c r="G41" s="66" t="s">
        <v>41</v>
      </c>
      <c r="H41" s="66" t="s">
        <v>79</v>
      </c>
      <c r="I41" s="67">
        <v>45000000</v>
      </c>
      <c r="J41" s="188">
        <v>45000000</v>
      </c>
      <c r="K41" s="66" t="s">
        <v>33</v>
      </c>
      <c r="L41" s="66" t="s">
        <v>33</v>
      </c>
      <c r="M41" s="68" t="s">
        <v>45</v>
      </c>
      <c r="N41" s="3" t="str">
        <f t="shared" si="0"/>
        <v/>
      </c>
    </row>
    <row r="42" spans="1:14" ht="40.5" customHeight="1" x14ac:dyDescent="0.3">
      <c r="A42" s="19" t="s">
        <v>181</v>
      </c>
      <c r="B42" s="21"/>
      <c r="C42" s="64">
        <v>43211500</v>
      </c>
      <c r="D42" s="64" t="s">
        <v>174</v>
      </c>
      <c r="E42" s="65" t="s">
        <v>231</v>
      </c>
      <c r="F42" s="66">
        <v>2</v>
      </c>
      <c r="G42" s="66" t="s">
        <v>54</v>
      </c>
      <c r="H42" s="66" t="s">
        <v>79</v>
      </c>
      <c r="I42" s="67">
        <v>95000000</v>
      </c>
      <c r="J42" s="150">
        <v>95000000</v>
      </c>
      <c r="K42" s="66" t="s">
        <v>33</v>
      </c>
      <c r="L42" s="66" t="s">
        <v>33</v>
      </c>
      <c r="M42" s="68" t="s">
        <v>45</v>
      </c>
      <c r="N42" s="3" t="str">
        <f t="shared" si="0"/>
        <v/>
      </c>
    </row>
    <row r="43" spans="1:14" ht="40.5" customHeight="1" x14ac:dyDescent="0.3">
      <c r="A43" s="19" t="s">
        <v>181</v>
      </c>
      <c r="B43" s="21"/>
      <c r="C43" s="64" t="s">
        <v>74</v>
      </c>
      <c r="D43" s="64" t="s">
        <v>175</v>
      </c>
      <c r="E43" s="65" t="s">
        <v>53</v>
      </c>
      <c r="F43" s="66">
        <v>8</v>
      </c>
      <c r="G43" s="66" t="s">
        <v>35</v>
      </c>
      <c r="H43" s="66" t="s">
        <v>79</v>
      </c>
      <c r="I43" s="67">
        <v>20000000</v>
      </c>
      <c r="J43" s="150">
        <v>20000000</v>
      </c>
      <c r="K43" s="66" t="s">
        <v>33</v>
      </c>
      <c r="L43" s="66" t="s">
        <v>33</v>
      </c>
      <c r="M43" s="68" t="s">
        <v>45</v>
      </c>
      <c r="N43" s="3" t="str">
        <f t="shared" si="0"/>
        <v/>
      </c>
    </row>
    <row r="44" spans="1:14" ht="40.5" customHeight="1" x14ac:dyDescent="0.3">
      <c r="A44" s="19" t="s">
        <v>181</v>
      </c>
      <c r="B44" s="21"/>
      <c r="C44" s="64" t="s">
        <v>176</v>
      </c>
      <c r="D44" s="64" t="s">
        <v>75</v>
      </c>
      <c r="E44" s="65" t="s">
        <v>40</v>
      </c>
      <c r="F44" s="66">
        <v>2</v>
      </c>
      <c r="G44" s="66" t="s">
        <v>54</v>
      </c>
      <c r="H44" s="66" t="s">
        <v>79</v>
      </c>
      <c r="I44" s="67">
        <v>60000000</v>
      </c>
      <c r="J44" s="150">
        <v>60000000</v>
      </c>
      <c r="K44" s="66" t="s">
        <v>33</v>
      </c>
      <c r="L44" s="66" t="s">
        <v>33</v>
      </c>
      <c r="M44" s="68" t="s">
        <v>45</v>
      </c>
      <c r="N44" s="3" t="str">
        <f t="shared" si="0"/>
        <v/>
      </c>
    </row>
    <row r="45" spans="1:14" ht="40.5" customHeight="1" x14ac:dyDescent="0.3">
      <c r="A45" s="19" t="s">
        <v>181</v>
      </c>
      <c r="B45" s="21"/>
      <c r="C45" s="78" t="s">
        <v>76</v>
      </c>
      <c r="D45" s="78" t="s">
        <v>177</v>
      </c>
      <c r="E45" s="79" t="s">
        <v>50</v>
      </c>
      <c r="F45" s="80">
        <v>3</v>
      </c>
      <c r="G45" s="80" t="s">
        <v>35</v>
      </c>
      <c r="H45" s="80" t="s">
        <v>79</v>
      </c>
      <c r="I45" s="81">
        <v>20000000</v>
      </c>
      <c r="J45" s="189">
        <v>20000000</v>
      </c>
      <c r="K45" s="80" t="s">
        <v>33</v>
      </c>
      <c r="L45" s="80" t="s">
        <v>33</v>
      </c>
      <c r="M45" s="82" t="s">
        <v>45</v>
      </c>
      <c r="N45" s="3" t="str">
        <f t="shared" si="0"/>
        <v/>
      </c>
    </row>
    <row r="46" spans="1:14" s="74" customFormat="1" ht="40.5" customHeight="1" x14ac:dyDescent="0.3">
      <c r="A46" s="72"/>
      <c r="B46" s="73"/>
      <c r="C46" s="414" t="s">
        <v>181</v>
      </c>
      <c r="D46" s="412"/>
      <c r="E46" s="412"/>
      <c r="F46" s="412"/>
      <c r="G46" s="412"/>
      <c r="H46" s="412"/>
      <c r="I46" s="413"/>
      <c r="J46" s="75">
        <f>SUM(J27:J45)</f>
        <v>1765354000</v>
      </c>
      <c r="K46" s="415"/>
      <c r="L46" s="416"/>
      <c r="M46" s="417"/>
    </row>
    <row r="47" spans="1:14" ht="40.5" customHeight="1" x14ac:dyDescent="0.3">
      <c r="A47" s="20" t="s">
        <v>364</v>
      </c>
      <c r="B47" s="21"/>
      <c r="C47" s="57">
        <v>80121700</v>
      </c>
      <c r="D47" s="57" t="s">
        <v>365</v>
      </c>
      <c r="E47" s="58" t="s">
        <v>30</v>
      </c>
      <c r="F47" s="59">
        <v>7</v>
      </c>
      <c r="G47" s="59" t="s">
        <v>31</v>
      </c>
      <c r="H47" s="59" t="s">
        <v>79</v>
      </c>
      <c r="I47" s="194">
        <f>5282000*7</f>
        <v>36974000</v>
      </c>
      <c r="J47" s="194">
        <f>5282000*7</f>
        <v>36974000</v>
      </c>
      <c r="K47" s="59" t="s">
        <v>33</v>
      </c>
      <c r="L47" s="59" t="s">
        <v>33</v>
      </c>
      <c r="M47" s="60" t="s">
        <v>45</v>
      </c>
      <c r="N47" s="3" t="str">
        <f t="shared" ref="N47" si="1">IF(J47=I47,"","Ajustar")</f>
        <v/>
      </c>
    </row>
    <row r="48" spans="1:14" ht="40.5" customHeight="1" x14ac:dyDescent="0.3">
      <c r="A48" s="20"/>
      <c r="B48" s="21"/>
      <c r="C48" s="426" t="s">
        <v>366</v>
      </c>
      <c r="D48" s="412"/>
      <c r="E48" s="412"/>
      <c r="F48" s="412"/>
      <c r="G48" s="412"/>
      <c r="H48" s="412"/>
      <c r="I48" s="413"/>
      <c r="J48" s="83">
        <f>+J47</f>
        <v>36974000</v>
      </c>
      <c r="K48" s="418"/>
      <c r="L48" s="418"/>
      <c r="M48" s="419"/>
    </row>
    <row r="49" spans="1:14" ht="40.5" customHeight="1" x14ac:dyDescent="0.3">
      <c r="A49" s="20" t="s">
        <v>182</v>
      </c>
      <c r="B49" s="21"/>
      <c r="C49" s="57">
        <v>84131600</v>
      </c>
      <c r="D49" s="57" t="s">
        <v>77</v>
      </c>
      <c r="E49" s="58" t="s">
        <v>30</v>
      </c>
      <c r="F49" s="59">
        <v>12</v>
      </c>
      <c r="G49" s="59" t="s">
        <v>78</v>
      </c>
      <c r="H49" s="59" t="s">
        <v>79</v>
      </c>
      <c r="I49" s="194">
        <f>1896674000+2000000</f>
        <v>1898674000</v>
      </c>
      <c r="J49" s="194">
        <f>1896674000+2000000</f>
        <v>1898674000</v>
      </c>
      <c r="K49" s="59" t="s">
        <v>33</v>
      </c>
      <c r="L49" s="59" t="s">
        <v>33</v>
      </c>
      <c r="M49" s="60" t="s">
        <v>45</v>
      </c>
      <c r="N49" s="3" t="str">
        <f t="shared" si="0"/>
        <v/>
      </c>
    </row>
    <row r="50" spans="1:14" ht="40.5" customHeight="1" x14ac:dyDescent="0.3">
      <c r="A50" s="20"/>
      <c r="B50" s="21"/>
      <c r="C50" s="414" t="s">
        <v>209</v>
      </c>
      <c r="D50" s="412"/>
      <c r="E50" s="412"/>
      <c r="F50" s="412"/>
      <c r="G50" s="412"/>
      <c r="H50" s="412"/>
      <c r="I50" s="413"/>
      <c r="J50" s="83">
        <f>+J49</f>
        <v>1898674000</v>
      </c>
      <c r="K50" s="418"/>
      <c r="L50" s="418"/>
      <c r="M50" s="419"/>
    </row>
    <row r="51" spans="1:14" ht="57.75" customHeight="1" x14ac:dyDescent="0.3">
      <c r="A51" s="20" t="s">
        <v>182</v>
      </c>
      <c r="B51" s="21"/>
      <c r="C51" s="57" t="s">
        <v>379</v>
      </c>
      <c r="D51" s="57" t="s">
        <v>207</v>
      </c>
      <c r="E51" s="58" t="s">
        <v>59</v>
      </c>
      <c r="F51" s="59">
        <v>11</v>
      </c>
      <c r="G51" s="59" t="s">
        <v>368</v>
      </c>
      <c r="H51" s="59" t="s">
        <v>79</v>
      </c>
      <c r="I51" s="61">
        <v>200000000</v>
      </c>
      <c r="J51" s="195">
        <v>200000000</v>
      </c>
      <c r="K51" s="59" t="s">
        <v>33</v>
      </c>
      <c r="L51" s="59" t="s">
        <v>33</v>
      </c>
      <c r="M51" s="60" t="s">
        <v>45</v>
      </c>
      <c r="N51" s="3" t="str">
        <f t="shared" si="0"/>
        <v/>
      </c>
    </row>
    <row r="52" spans="1:14" ht="40.5" customHeight="1" x14ac:dyDescent="0.3">
      <c r="A52" s="20" t="s">
        <v>182</v>
      </c>
      <c r="B52" s="21"/>
      <c r="C52" s="57" t="s">
        <v>97</v>
      </c>
      <c r="D52" s="57" t="s">
        <v>98</v>
      </c>
      <c r="E52" s="58" t="s">
        <v>59</v>
      </c>
      <c r="F52" s="59">
        <v>11</v>
      </c>
      <c r="G52" s="59" t="s">
        <v>35</v>
      </c>
      <c r="H52" s="59" t="s">
        <v>79</v>
      </c>
      <c r="I52" s="61">
        <v>9000000</v>
      </c>
      <c r="J52" s="195">
        <v>9000000</v>
      </c>
      <c r="K52" s="59" t="s">
        <v>33</v>
      </c>
      <c r="L52" s="59" t="s">
        <v>33</v>
      </c>
      <c r="M52" s="60" t="s">
        <v>45</v>
      </c>
      <c r="N52" s="3" t="str">
        <f t="shared" si="0"/>
        <v/>
      </c>
    </row>
    <row r="53" spans="1:14" s="207" customFormat="1" ht="40.5" customHeight="1" x14ac:dyDescent="0.3">
      <c r="A53" s="203" t="s">
        <v>182</v>
      </c>
      <c r="B53" s="204"/>
      <c r="C53" s="205" t="s">
        <v>80</v>
      </c>
      <c r="D53" s="205" t="s">
        <v>99</v>
      </c>
      <c r="E53" s="199" t="s">
        <v>30</v>
      </c>
      <c r="F53" s="200">
        <v>2</v>
      </c>
      <c r="G53" s="200" t="s">
        <v>35</v>
      </c>
      <c r="H53" s="200" t="s">
        <v>79</v>
      </c>
      <c r="I53" s="194">
        <v>36000000</v>
      </c>
      <c r="J53" s="194">
        <v>36000000</v>
      </c>
      <c r="K53" s="200" t="s">
        <v>33</v>
      </c>
      <c r="L53" s="200" t="s">
        <v>33</v>
      </c>
      <c r="M53" s="201" t="s">
        <v>45</v>
      </c>
      <c r="N53" s="206" t="str">
        <f t="shared" si="0"/>
        <v/>
      </c>
    </row>
    <row r="54" spans="1:14" ht="40.5" customHeight="1" x14ac:dyDescent="0.3">
      <c r="A54" s="20" t="s">
        <v>182</v>
      </c>
      <c r="B54" s="21"/>
      <c r="C54" s="57" t="s">
        <v>81</v>
      </c>
      <c r="D54" s="57" t="s">
        <v>100</v>
      </c>
      <c r="E54" s="199" t="s">
        <v>50</v>
      </c>
      <c r="F54" s="200">
        <v>2</v>
      </c>
      <c r="G54" s="200" t="s">
        <v>35</v>
      </c>
      <c r="H54" s="200" t="s">
        <v>79</v>
      </c>
      <c r="I54" s="194">
        <v>36000000</v>
      </c>
      <c r="J54" s="194">
        <v>36000000</v>
      </c>
      <c r="K54" s="200" t="s">
        <v>33</v>
      </c>
      <c r="L54" s="200" t="s">
        <v>33</v>
      </c>
      <c r="M54" s="201" t="s">
        <v>45</v>
      </c>
      <c r="N54" s="3" t="str">
        <f t="shared" si="0"/>
        <v/>
      </c>
    </row>
    <row r="55" spans="1:14" ht="51" customHeight="1" x14ac:dyDescent="0.3">
      <c r="A55" s="20" t="s">
        <v>182</v>
      </c>
      <c r="B55" s="21"/>
      <c r="C55" s="57" t="s">
        <v>101</v>
      </c>
      <c r="D55" s="57" t="s">
        <v>102</v>
      </c>
      <c r="E55" s="58" t="s">
        <v>30</v>
      </c>
      <c r="F55" s="59">
        <v>2</v>
      </c>
      <c r="G55" s="59" t="s">
        <v>35</v>
      </c>
      <c r="H55" s="59" t="s">
        <v>79</v>
      </c>
      <c r="I55" s="61">
        <v>4100000</v>
      </c>
      <c r="J55" s="195">
        <v>4100000</v>
      </c>
      <c r="K55" s="59" t="s">
        <v>33</v>
      </c>
      <c r="L55" s="59" t="s">
        <v>33</v>
      </c>
      <c r="M55" s="60" t="s">
        <v>45</v>
      </c>
      <c r="N55" s="3" t="str">
        <f t="shared" si="0"/>
        <v/>
      </c>
    </row>
    <row r="56" spans="1:14" ht="48" customHeight="1" x14ac:dyDescent="0.3">
      <c r="A56" s="20" t="s">
        <v>182</v>
      </c>
      <c r="B56" s="21"/>
      <c r="C56" s="57" t="s">
        <v>82</v>
      </c>
      <c r="D56" s="57" t="s">
        <v>103</v>
      </c>
      <c r="E56" s="58" t="s">
        <v>30</v>
      </c>
      <c r="F56" s="59">
        <v>10</v>
      </c>
      <c r="G56" s="59" t="s">
        <v>35</v>
      </c>
      <c r="H56" s="59" t="s">
        <v>79</v>
      </c>
      <c r="I56" s="61">
        <v>5500000</v>
      </c>
      <c r="J56" s="196">
        <v>5500000</v>
      </c>
      <c r="K56" s="59" t="s">
        <v>33</v>
      </c>
      <c r="L56" s="59" t="s">
        <v>33</v>
      </c>
      <c r="M56" s="60" t="s">
        <v>45</v>
      </c>
      <c r="N56" s="3" t="str">
        <f t="shared" si="0"/>
        <v/>
      </c>
    </row>
    <row r="57" spans="1:14" ht="48" customHeight="1" x14ac:dyDescent="0.3">
      <c r="A57" s="20" t="s">
        <v>182</v>
      </c>
      <c r="B57" s="21"/>
      <c r="C57" s="57" t="s">
        <v>83</v>
      </c>
      <c r="D57" s="57" t="s">
        <v>104</v>
      </c>
      <c r="E57" s="58" t="s">
        <v>47</v>
      </c>
      <c r="F57" s="59">
        <v>12</v>
      </c>
      <c r="G57" s="59" t="s">
        <v>78</v>
      </c>
      <c r="H57" s="59" t="s">
        <v>79</v>
      </c>
      <c r="I57" s="62">
        <v>480241000</v>
      </c>
      <c r="J57" s="197">
        <v>116422000</v>
      </c>
      <c r="K57" s="59" t="s">
        <v>84</v>
      </c>
      <c r="L57" s="59" t="s">
        <v>85</v>
      </c>
      <c r="M57" s="60" t="s">
        <v>45</v>
      </c>
      <c r="N57" s="3"/>
    </row>
    <row r="58" spans="1:14" ht="48.75" customHeight="1" x14ac:dyDescent="0.3">
      <c r="A58" s="20" t="s">
        <v>182</v>
      </c>
      <c r="B58" s="21"/>
      <c r="C58" s="57">
        <v>95121514</v>
      </c>
      <c r="D58" s="57" t="s">
        <v>200</v>
      </c>
      <c r="E58" s="59" t="s">
        <v>30</v>
      </c>
      <c r="F58" s="59">
        <v>10</v>
      </c>
      <c r="G58" s="59" t="s">
        <v>41</v>
      </c>
      <c r="H58" s="59" t="s">
        <v>79</v>
      </c>
      <c r="I58" s="62">
        <v>50000000</v>
      </c>
      <c r="J58" s="198">
        <v>50000000</v>
      </c>
      <c r="K58" s="59" t="s">
        <v>32</v>
      </c>
      <c r="L58" s="59" t="s">
        <v>33</v>
      </c>
      <c r="M58" s="60" t="s">
        <v>45</v>
      </c>
      <c r="N58" s="3" t="str">
        <f t="shared" si="0"/>
        <v/>
      </c>
    </row>
    <row r="59" spans="1:14" ht="60.75" customHeight="1" x14ac:dyDescent="0.3">
      <c r="A59" s="20" t="s">
        <v>182</v>
      </c>
      <c r="B59" s="21"/>
      <c r="C59" s="57">
        <v>78102203</v>
      </c>
      <c r="D59" s="57" t="s">
        <v>86</v>
      </c>
      <c r="E59" s="58" t="s">
        <v>30</v>
      </c>
      <c r="F59" s="59">
        <v>11</v>
      </c>
      <c r="G59" s="59" t="s">
        <v>31</v>
      </c>
      <c r="H59" s="59" t="s">
        <v>79</v>
      </c>
      <c r="I59" s="62">
        <v>2400000</v>
      </c>
      <c r="J59" s="197">
        <v>2400000</v>
      </c>
      <c r="K59" s="59" t="s">
        <v>32</v>
      </c>
      <c r="L59" s="59" t="s">
        <v>33</v>
      </c>
      <c r="M59" s="60" t="s">
        <v>45</v>
      </c>
      <c r="N59" s="3" t="str">
        <f t="shared" si="0"/>
        <v/>
      </c>
    </row>
    <row r="60" spans="1:14" ht="40.5" customHeight="1" x14ac:dyDescent="0.3">
      <c r="A60" s="20" t="s">
        <v>182</v>
      </c>
      <c r="B60" s="21"/>
      <c r="C60" s="57">
        <v>46191601</v>
      </c>
      <c r="D60" s="57" t="s">
        <v>87</v>
      </c>
      <c r="E60" s="58" t="s">
        <v>88</v>
      </c>
      <c r="F60" s="59">
        <v>2</v>
      </c>
      <c r="G60" s="59" t="s">
        <v>35</v>
      </c>
      <c r="H60" s="59" t="s">
        <v>79</v>
      </c>
      <c r="I60" s="61">
        <v>7000000</v>
      </c>
      <c r="J60" s="196">
        <v>7000000</v>
      </c>
      <c r="K60" s="59" t="s">
        <v>32</v>
      </c>
      <c r="L60" s="59" t="s">
        <v>33</v>
      </c>
      <c r="M60" s="60" t="s">
        <v>45</v>
      </c>
      <c r="N60" s="3" t="str">
        <f t="shared" si="0"/>
        <v/>
      </c>
    </row>
    <row r="61" spans="1:14" s="4" customFormat="1" ht="40.5" customHeight="1" x14ac:dyDescent="0.3">
      <c r="A61" s="20" t="s">
        <v>182</v>
      </c>
      <c r="B61" s="21"/>
      <c r="C61" s="57">
        <v>46161500</v>
      </c>
      <c r="D61" s="57" t="s">
        <v>89</v>
      </c>
      <c r="E61" s="58" t="s">
        <v>53</v>
      </c>
      <c r="F61" s="59">
        <v>2</v>
      </c>
      <c r="G61" s="59" t="s">
        <v>31</v>
      </c>
      <c r="H61" s="59" t="s">
        <v>79</v>
      </c>
      <c r="I61" s="62">
        <v>2200000</v>
      </c>
      <c r="J61" s="197">
        <v>2200000</v>
      </c>
      <c r="K61" s="59" t="s">
        <v>32</v>
      </c>
      <c r="L61" s="59" t="s">
        <v>33</v>
      </c>
      <c r="M61" s="60" t="s">
        <v>45</v>
      </c>
      <c r="N61" s="3" t="str">
        <f t="shared" si="0"/>
        <v/>
      </c>
    </row>
    <row r="62" spans="1:14" ht="40.5" customHeight="1" x14ac:dyDescent="0.3">
      <c r="A62" s="20" t="s">
        <v>182</v>
      </c>
      <c r="B62" s="21"/>
      <c r="C62" s="57">
        <v>81101500</v>
      </c>
      <c r="D62" s="57" t="s">
        <v>374</v>
      </c>
      <c r="E62" s="58" t="s">
        <v>30</v>
      </c>
      <c r="F62" s="59">
        <v>4</v>
      </c>
      <c r="G62" s="59" t="s">
        <v>90</v>
      </c>
      <c r="H62" s="59" t="s">
        <v>79</v>
      </c>
      <c r="I62" s="62">
        <f>60000000+24000000</f>
        <v>84000000</v>
      </c>
      <c r="J62" s="62">
        <f>60000000+24000000</f>
        <v>84000000</v>
      </c>
      <c r="K62" s="59" t="s">
        <v>32</v>
      </c>
      <c r="L62" s="59" t="s">
        <v>33</v>
      </c>
      <c r="M62" s="60" t="s">
        <v>45</v>
      </c>
      <c r="N62" s="3" t="str">
        <f t="shared" si="0"/>
        <v/>
      </c>
    </row>
    <row r="63" spans="1:14" ht="40.5" customHeight="1" x14ac:dyDescent="0.3">
      <c r="A63" s="20" t="s">
        <v>182</v>
      </c>
      <c r="B63" s="21"/>
      <c r="C63" s="57" t="s">
        <v>43</v>
      </c>
      <c r="D63" s="57" t="s">
        <v>91</v>
      </c>
      <c r="E63" s="58" t="s">
        <v>30</v>
      </c>
      <c r="F63" s="59">
        <v>9</v>
      </c>
      <c r="G63" s="59" t="s">
        <v>41</v>
      </c>
      <c r="H63" s="59" t="s">
        <v>79</v>
      </c>
      <c r="I63" s="62">
        <v>50000000</v>
      </c>
      <c r="J63" s="197">
        <v>50000000</v>
      </c>
      <c r="K63" s="59" t="s">
        <v>32</v>
      </c>
      <c r="L63" s="59" t="s">
        <v>33</v>
      </c>
      <c r="M63" s="60" t="s">
        <v>45</v>
      </c>
      <c r="N63" s="3" t="str">
        <f t="shared" si="0"/>
        <v/>
      </c>
    </row>
    <row r="64" spans="1:14" ht="40.5" customHeight="1" x14ac:dyDescent="0.3">
      <c r="A64" s="20" t="s">
        <v>182</v>
      </c>
      <c r="B64" s="21"/>
      <c r="C64" s="57" t="s">
        <v>138</v>
      </c>
      <c r="D64" s="57" t="s">
        <v>371</v>
      </c>
      <c r="E64" s="58" t="s">
        <v>53</v>
      </c>
      <c r="F64" s="58">
        <v>3</v>
      </c>
      <c r="G64" s="59" t="s">
        <v>41</v>
      </c>
      <c r="H64" s="59" t="s">
        <v>79</v>
      </c>
      <c r="I64" s="62">
        <f>130000000+50000000+160000000</f>
        <v>340000000</v>
      </c>
      <c r="J64" s="197">
        <f>130000000+50000000+160000000</f>
        <v>340000000</v>
      </c>
      <c r="K64" s="62" t="s">
        <v>32</v>
      </c>
      <c r="L64" s="59" t="s">
        <v>33</v>
      </c>
      <c r="M64" s="60" t="s">
        <v>45</v>
      </c>
      <c r="N64" s="3" t="str">
        <f t="shared" si="0"/>
        <v/>
      </c>
    </row>
    <row r="65" spans="1:14" s="3" customFormat="1" ht="54" customHeight="1" x14ac:dyDescent="0.3">
      <c r="A65" s="20" t="s">
        <v>182</v>
      </c>
      <c r="B65" s="21"/>
      <c r="C65" s="57" t="s">
        <v>252</v>
      </c>
      <c r="D65" s="57" t="s">
        <v>373</v>
      </c>
      <c r="E65" s="58" t="s">
        <v>53</v>
      </c>
      <c r="F65" s="58">
        <v>3</v>
      </c>
      <c r="G65" s="59" t="s">
        <v>41</v>
      </c>
      <c r="H65" s="59" t="s">
        <v>79</v>
      </c>
      <c r="I65" s="62">
        <f>280000000-I47</f>
        <v>243026000</v>
      </c>
      <c r="J65" s="197">
        <f>280000000-J47</f>
        <v>243026000</v>
      </c>
      <c r="K65" s="62" t="s">
        <v>251</v>
      </c>
      <c r="L65" s="59" t="s">
        <v>33</v>
      </c>
      <c r="M65" s="60" t="s">
        <v>45</v>
      </c>
      <c r="N65" s="3" t="str">
        <f t="shared" si="0"/>
        <v/>
      </c>
    </row>
    <row r="66" spans="1:14" ht="57.75" customHeight="1" x14ac:dyDescent="0.3">
      <c r="A66" s="20" t="s">
        <v>182</v>
      </c>
      <c r="B66" s="21"/>
      <c r="C66" s="57" t="s">
        <v>96</v>
      </c>
      <c r="D66" s="57" t="s">
        <v>372</v>
      </c>
      <c r="E66" s="58" t="s">
        <v>30</v>
      </c>
      <c r="F66" s="59">
        <v>11</v>
      </c>
      <c r="G66" s="200" t="s">
        <v>35</v>
      </c>
      <c r="H66" s="59" t="s">
        <v>79</v>
      </c>
      <c r="I66" s="61">
        <v>15000000</v>
      </c>
      <c r="J66" s="195">
        <v>15000000</v>
      </c>
      <c r="K66" s="59" t="s">
        <v>32</v>
      </c>
      <c r="L66" s="59" t="s">
        <v>33</v>
      </c>
      <c r="M66" s="60" t="s">
        <v>45</v>
      </c>
      <c r="N66" s="3" t="str">
        <f t="shared" si="0"/>
        <v/>
      </c>
    </row>
    <row r="67" spans="1:14" ht="42.75" customHeight="1" x14ac:dyDescent="0.3">
      <c r="A67" s="109"/>
      <c r="B67" s="101"/>
      <c r="C67" s="424" t="s">
        <v>216</v>
      </c>
      <c r="D67" s="424"/>
      <c r="E67" s="424"/>
      <c r="F67" s="424"/>
      <c r="G67" s="424"/>
      <c r="H67" s="424"/>
      <c r="I67" s="424"/>
      <c r="J67" s="111">
        <f>SUM(J51:J66)</f>
        <v>1200648000</v>
      </c>
      <c r="K67" s="409"/>
      <c r="L67" s="409"/>
      <c r="M67" s="409"/>
    </row>
    <row r="68" spans="1:14" ht="30.75" customHeight="1" x14ac:dyDescent="0.3">
      <c r="A68" s="109"/>
      <c r="B68" s="101"/>
      <c r="C68" s="112"/>
      <c r="D68" s="112"/>
      <c r="E68" s="112"/>
      <c r="F68" s="112"/>
      <c r="G68" s="112"/>
      <c r="H68" s="112"/>
      <c r="I68" s="142" t="s">
        <v>215</v>
      </c>
      <c r="J68" s="143">
        <f>SUM(J67,J48,J50,J46,J26)</f>
        <v>5441990000</v>
      </c>
      <c r="K68" s="106"/>
      <c r="L68" s="144"/>
      <c r="M68" s="106"/>
    </row>
    <row r="69" spans="1:14" ht="24" customHeight="1" x14ac:dyDescent="0.3">
      <c r="A69" s="109"/>
      <c r="B69" s="101"/>
      <c r="C69" s="104"/>
      <c r="D69" s="104"/>
      <c r="E69" s="105"/>
      <c r="F69" s="106"/>
      <c r="G69" s="106"/>
      <c r="H69" s="106"/>
      <c r="I69" s="110"/>
      <c r="J69" s="110"/>
      <c r="K69" s="106"/>
      <c r="L69" s="106"/>
      <c r="M69" s="106"/>
    </row>
    <row r="70" spans="1:14" ht="18" x14ac:dyDescent="0.3">
      <c r="I70" s="139" t="s">
        <v>228</v>
      </c>
      <c r="J70" s="140">
        <f>+K77</f>
        <v>5441990000</v>
      </c>
      <c r="K70" s="46"/>
    </row>
    <row r="71" spans="1:14" ht="24" customHeight="1" x14ac:dyDescent="0.3">
      <c r="I71" s="141" t="s">
        <v>206</v>
      </c>
      <c r="J71" s="202">
        <f>+J70-J68</f>
        <v>0</v>
      </c>
    </row>
    <row r="75" spans="1:14" ht="17.399999999999999" x14ac:dyDescent="0.35">
      <c r="I75" s="51" t="s">
        <v>183</v>
      </c>
      <c r="J75"/>
      <c r="K75" s="50">
        <v>6322000000</v>
      </c>
    </row>
    <row r="76" spans="1:14" s="3" customFormat="1" ht="17.399999999999999" x14ac:dyDescent="0.35">
      <c r="A76" s="1"/>
      <c r="B76" s="1"/>
      <c r="C76" s="1"/>
      <c r="D76" s="1"/>
      <c r="E76" s="1"/>
      <c r="G76" s="4"/>
      <c r="H76" s="4"/>
      <c r="I76" s="51" t="s">
        <v>202</v>
      </c>
      <c r="J76"/>
      <c r="K76" s="50">
        <f>+K88</f>
        <v>880010000</v>
      </c>
      <c r="L76" s="4"/>
    </row>
    <row r="77" spans="1:14" s="3" customFormat="1" ht="17.399999999999999" x14ac:dyDescent="0.35">
      <c r="A77" s="1"/>
      <c r="B77" s="1"/>
      <c r="C77" s="1"/>
      <c r="D77" s="1"/>
      <c r="E77" s="1"/>
      <c r="G77" s="4"/>
      <c r="H77" s="4"/>
      <c r="I77" s="22" t="s">
        <v>203</v>
      </c>
      <c r="J77"/>
      <c r="K77" s="49">
        <f>+K75-K76</f>
        <v>5441990000</v>
      </c>
      <c r="L77" s="4"/>
    </row>
    <row r="78" spans="1:14" s="3" customFormat="1" x14ac:dyDescent="0.3">
      <c r="A78" s="1"/>
      <c r="B78" s="1"/>
      <c r="C78" s="1"/>
      <c r="D78" s="1"/>
      <c r="E78" s="1"/>
      <c r="G78" s="4"/>
      <c r="H78" s="4"/>
      <c r="I78" s="23"/>
      <c r="J78"/>
      <c r="K78"/>
      <c r="L78" s="4"/>
    </row>
    <row r="79" spans="1:14" s="3" customFormat="1" ht="30" customHeight="1" x14ac:dyDescent="0.3">
      <c r="A79" s="1"/>
      <c r="B79" s="1"/>
      <c r="C79" s="1"/>
      <c r="D79" s="1"/>
      <c r="E79" s="40" t="s">
        <v>194</v>
      </c>
      <c r="F79" s="40"/>
      <c r="G79" s="30">
        <f>+K75</f>
        <v>6322000000</v>
      </c>
      <c r="H79" s="4"/>
      <c r="I79" s="425" t="s">
        <v>184</v>
      </c>
      <c r="J79" s="425"/>
      <c r="K79" s="39" t="s">
        <v>185</v>
      </c>
      <c r="L79" s="4"/>
    </row>
    <row r="80" spans="1:14" s="3" customFormat="1" x14ac:dyDescent="0.3">
      <c r="A80" s="1"/>
      <c r="B80" s="1"/>
      <c r="C80" s="1"/>
      <c r="D80" s="1"/>
      <c r="E80" s="37" t="s">
        <v>195</v>
      </c>
      <c r="F80" s="37"/>
      <c r="G80" s="24">
        <f>J50</f>
        <v>1898674000</v>
      </c>
      <c r="H80" s="4"/>
      <c r="I80" s="420" t="s">
        <v>186</v>
      </c>
      <c r="J80" s="421"/>
      <c r="K80" s="390">
        <v>60000000</v>
      </c>
      <c r="L80" s="4"/>
    </row>
    <row r="81" spans="1:12" s="3" customFormat="1" x14ac:dyDescent="0.3">
      <c r="A81" s="1"/>
      <c r="B81" s="1"/>
      <c r="C81" s="1"/>
      <c r="D81" s="1"/>
      <c r="E81" s="25" t="s">
        <v>196</v>
      </c>
      <c r="F81" s="25"/>
      <c r="G81" s="26">
        <f>+G79-G80</f>
        <v>4423326000</v>
      </c>
      <c r="H81" s="4"/>
      <c r="I81" s="420" t="s">
        <v>187</v>
      </c>
      <c r="J81" s="421"/>
      <c r="K81" s="32">
        <v>205094999.99999997</v>
      </c>
      <c r="L81" s="4"/>
    </row>
    <row r="82" spans="1:12" s="3" customFormat="1" x14ac:dyDescent="0.3">
      <c r="A82" s="1"/>
      <c r="B82" s="1"/>
      <c r="C82" s="1"/>
      <c r="D82" s="1"/>
      <c r="E82" s="27">
        <v>0.06</v>
      </c>
      <c r="F82" s="27"/>
      <c r="G82" s="28">
        <f>+G81*6%</f>
        <v>265399560</v>
      </c>
      <c r="H82" s="4"/>
      <c r="I82" s="420" t="s">
        <v>188</v>
      </c>
      <c r="J82" s="421"/>
      <c r="K82" s="32">
        <v>74580000</v>
      </c>
      <c r="L82" s="4"/>
    </row>
    <row r="83" spans="1:12" s="3" customFormat="1" x14ac:dyDescent="0.3">
      <c r="A83" s="1"/>
      <c r="B83" s="1"/>
      <c r="C83" s="1"/>
      <c r="D83" s="1"/>
      <c r="E83" s="25" t="s">
        <v>197</v>
      </c>
      <c r="F83" s="25"/>
      <c r="G83" s="29">
        <f>+G82*50%</f>
        <v>132699780</v>
      </c>
      <c r="H83" s="4"/>
      <c r="I83" s="420" t="s">
        <v>189</v>
      </c>
      <c r="J83" s="421"/>
      <c r="K83" s="32">
        <f>4263083-1070+60000</f>
        <v>4322013</v>
      </c>
      <c r="L83" s="4"/>
    </row>
    <row r="84" spans="1:12" s="3" customFormat="1" x14ac:dyDescent="0.3">
      <c r="A84" s="1"/>
      <c r="B84" s="1"/>
      <c r="C84" s="1"/>
      <c r="D84" s="1"/>
      <c r="E84" s="1"/>
      <c r="G84" s="4"/>
      <c r="H84" s="4"/>
      <c r="I84" s="420" t="s">
        <v>192</v>
      </c>
      <c r="J84" s="421"/>
      <c r="K84" s="32">
        <v>1300000</v>
      </c>
      <c r="L84" s="4"/>
    </row>
    <row r="85" spans="1:12" s="3" customFormat="1" x14ac:dyDescent="0.3">
      <c r="A85" s="1"/>
      <c r="B85" s="1"/>
      <c r="C85" s="1"/>
      <c r="D85" s="1"/>
      <c r="E85" s="1"/>
      <c r="G85" s="47"/>
      <c r="H85" s="4"/>
      <c r="I85" s="420" t="s">
        <v>190</v>
      </c>
      <c r="J85" s="421"/>
      <c r="K85" s="31">
        <v>12000000</v>
      </c>
      <c r="L85" s="4"/>
    </row>
    <row r="86" spans="1:12" s="3" customFormat="1" ht="38.4" customHeight="1" x14ac:dyDescent="0.3">
      <c r="A86" s="1"/>
      <c r="B86" s="1"/>
      <c r="C86" s="1"/>
      <c r="D86" s="1"/>
      <c r="E86" s="1"/>
      <c r="G86" s="4"/>
      <c r="H86" s="4"/>
      <c r="I86" s="422" t="s">
        <v>201</v>
      </c>
      <c r="J86" s="423"/>
      <c r="K86" s="32">
        <f>G83</f>
        <v>132699780</v>
      </c>
      <c r="L86" s="4"/>
    </row>
    <row r="87" spans="1:12" s="3" customFormat="1" x14ac:dyDescent="0.3">
      <c r="A87" s="1"/>
      <c r="B87" s="1"/>
      <c r="C87" s="1"/>
      <c r="D87" s="1"/>
      <c r="E87" s="1"/>
      <c r="G87" s="4"/>
      <c r="H87" s="4"/>
      <c r="I87" s="410" t="s">
        <v>193</v>
      </c>
      <c r="J87" s="411"/>
      <c r="K87" s="33">
        <v>390013207</v>
      </c>
      <c r="L87" s="4"/>
    </row>
    <row r="88" spans="1:12" s="3" customFormat="1" x14ac:dyDescent="0.3">
      <c r="A88" s="1"/>
      <c r="B88" s="1"/>
      <c r="C88" s="1"/>
      <c r="D88" s="1"/>
      <c r="E88" s="1"/>
      <c r="G88" s="4"/>
      <c r="H88" s="4"/>
      <c r="I88" s="34" t="s">
        <v>191</v>
      </c>
      <c r="J88" s="34"/>
      <c r="K88" s="35">
        <f>SUM(K80:K87)</f>
        <v>880010000</v>
      </c>
      <c r="L88" s="4"/>
    </row>
    <row r="91" spans="1:12" x14ac:dyDescent="0.3">
      <c r="K91" s="393"/>
    </row>
  </sheetData>
  <autoFilter ref="A17:J68" xr:uid="{00000000-0009-0000-0000-000001000000}"/>
  <mergeCells count="21">
    <mergeCell ref="G5:J9"/>
    <mergeCell ref="G11:J15"/>
    <mergeCell ref="I79:J79"/>
    <mergeCell ref="I80:J80"/>
    <mergeCell ref="I81:J81"/>
    <mergeCell ref="C48:I48"/>
    <mergeCell ref="K67:M67"/>
    <mergeCell ref="I87:J87"/>
    <mergeCell ref="C26:I26"/>
    <mergeCell ref="C46:I46"/>
    <mergeCell ref="K46:M46"/>
    <mergeCell ref="K26:M26"/>
    <mergeCell ref="C50:I50"/>
    <mergeCell ref="K50:M50"/>
    <mergeCell ref="I83:J83"/>
    <mergeCell ref="I84:J84"/>
    <mergeCell ref="I85:J85"/>
    <mergeCell ref="I86:J86"/>
    <mergeCell ref="I82:J82"/>
    <mergeCell ref="C67:I67"/>
    <mergeCell ref="K48:M48"/>
  </mergeCells>
  <dataValidations disablePrompts="1" count="5">
    <dataValidation type="list" allowBlank="1" showInputMessage="1" showErrorMessage="1" sqref="E65448:E65593 JA65446:JA65591 SW65446:SW65591 ACS65446:ACS65591 AMO65446:AMO65591 AWK65446:AWK65591 BGG65446:BGG65591 BQC65446:BQC65591 BZY65446:BZY65591 CJU65446:CJU65591 CTQ65446:CTQ65591 DDM65446:DDM65591 DNI65446:DNI65591 DXE65446:DXE65591 EHA65446:EHA65591 EQW65446:EQW65591 FAS65446:FAS65591 FKO65446:FKO65591 FUK65446:FUK65591 GEG65446:GEG65591 GOC65446:GOC65591 GXY65446:GXY65591 HHU65446:HHU65591 HRQ65446:HRQ65591 IBM65446:IBM65591 ILI65446:ILI65591 IVE65446:IVE65591 JFA65446:JFA65591 JOW65446:JOW65591 JYS65446:JYS65591 KIO65446:KIO65591 KSK65446:KSK65591 LCG65446:LCG65591 LMC65446:LMC65591 LVY65446:LVY65591 MFU65446:MFU65591 MPQ65446:MPQ65591 MZM65446:MZM65591 NJI65446:NJI65591 NTE65446:NTE65591 ODA65446:ODA65591 OMW65446:OMW65591 OWS65446:OWS65591 PGO65446:PGO65591 PQK65446:PQK65591 QAG65446:QAG65591 QKC65446:QKC65591 QTY65446:QTY65591 RDU65446:RDU65591 RNQ65446:RNQ65591 RXM65446:RXM65591 SHI65446:SHI65591 SRE65446:SRE65591 TBA65446:TBA65591 TKW65446:TKW65591 TUS65446:TUS65591 UEO65446:UEO65591 UOK65446:UOK65591 UYG65446:UYG65591 VIC65446:VIC65591 VRY65446:VRY65591 WBU65446:WBU65591 WLQ65446:WLQ65591 WVM65446:WVM65591 E130984:E131129 JA130982:JA131127 SW130982:SW131127 ACS130982:ACS131127 AMO130982:AMO131127 AWK130982:AWK131127 BGG130982:BGG131127 BQC130982:BQC131127 BZY130982:BZY131127 CJU130982:CJU131127 CTQ130982:CTQ131127 DDM130982:DDM131127 DNI130982:DNI131127 DXE130982:DXE131127 EHA130982:EHA131127 EQW130982:EQW131127 FAS130982:FAS131127 FKO130982:FKO131127 FUK130982:FUK131127 GEG130982:GEG131127 GOC130982:GOC131127 GXY130982:GXY131127 HHU130982:HHU131127 HRQ130982:HRQ131127 IBM130982:IBM131127 ILI130982:ILI131127 IVE130982:IVE131127 JFA130982:JFA131127 JOW130982:JOW131127 JYS130982:JYS131127 KIO130982:KIO131127 KSK130982:KSK131127 LCG130982:LCG131127 LMC130982:LMC131127 LVY130982:LVY131127 MFU130982:MFU131127 MPQ130982:MPQ131127 MZM130982:MZM131127 NJI130982:NJI131127 NTE130982:NTE131127 ODA130982:ODA131127 OMW130982:OMW131127 OWS130982:OWS131127 PGO130982:PGO131127 PQK130982:PQK131127 QAG130982:QAG131127 QKC130982:QKC131127 QTY130982:QTY131127 RDU130982:RDU131127 RNQ130982:RNQ131127 RXM130982:RXM131127 SHI130982:SHI131127 SRE130982:SRE131127 TBA130982:TBA131127 TKW130982:TKW131127 TUS130982:TUS131127 UEO130982:UEO131127 UOK130982:UOK131127 UYG130982:UYG131127 VIC130982:VIC131127 VRY130982:VRY131127 WBU130982:WBU131127 WLQ130982:WLQ131127 WVM130982:WVM131127 E196520:E196665 JA196518:JA196663 SW196518:SW196663 ACS196518:ACS196663 AMO196518:AMO196663 AWK196518:AWK196663 BGG196518:BGG196663 BQC196518:BQC196663 BZY196518:BZY196663 CJU196518:CJU196663 CTQ196518:CTQ196663 DDM196518:DDM196663 DNI196518:DNI196663 DXE196518:DXE196663 EHA196518:EHA196663 EQW196518:EQW196663 FAS196518:FAS196663 FKO196518:FKO196663 FUK196518:FUK196663 GEG196518:GEG196663 GOC196518:GOC196663 GXY196518:GXY196663 HHU196518:HHU196663 HRQ196518:HRQ196663 IBM196518:IBM196663 ILI196518:ILI196663 IVE196518:IVE196663 JFA196518:JFA196663 JOW196518:JOW196663 JYS196518:JYS196663 KIO196518:KIO196663 KSK196518:KSK196663 LCG196518:LCG196663 LMC196518:LMC196663 LVY196518:LVY196663 MFU196518:MFU196663 MPQ196518:MPQ196663 MZM196518:MZM196663 NJI196518:NJI196663 NTE196518:NTE196663 ODA196518:ODA196663 OMW196518:OMW196663 OWS196518:OWS196663 PGO196518:PGO196663 PQK196518:PQK196663 QAG196518:QAG196663 QKC196518:QKC196663 QTY196518:QTY196663 RDU196518:RDU196663 RNQ196518:RNQ196663 RXM196518:RXM196663 SHI196518:SHI196663 SRE196518:SRE196663 TBA196518:TBA196663 TKW196518:TKW196663 TUS196518:TUS196663 UEO196518:UEO196663 UOK196518:UOK196663 UYG196518:UYG196663 VIC196518:VIC196663 VRY196518:VRY196663 WBU196518:WBU196663 WLQ196518:WLQ196663 WVM196518:WVM196663 E262056:E262201 JA262054:JA262199 SW262054:SW262199 ACS262054:ACS262199 AMO262054:AMO262199 AWK262054:AWK262199 BGG262054:BGG262199 BQC262054:BQC262199 BZY262054:BZY262199 CJU262054:CJU262199 CTQ262054:CTQ262199 DDM262054:DDM262199 DNI262054:DNI262199 DXE262054:DXE262199 EHA262054:EHA262199 EQW262054:EQW262199 FAS262054:FAS262199 FKO262054:FKO262199 FUK262054:FUK262199 GEG262054:GEG262199 GOC262054:GOC262199 GXY262054:GXY262199 HHU262054:HHU262199 HRQ262054:HRQ262199 IBM262054:IBM262199 ILI262054:ILI262199 IVE262054:IVE262199 JFA262054:JFA262199 JOW262054:JOW262199 JYS262054:JYS262199 KIO262054:KIO262199 KSK262054:KSK262199 LCG262054:LCG262199 LMC262054:LMC262199 LVY262054:LVY262199 MFU262054:MFU262199 MPQ262054:MPQ262199 MZM262054:MZM262199 NJI262054:NJI262199 NTE262054:NTE262199 ODA262054:ODA262199 OMW262054:OMW262199 OWS262054:OWS262199 PGO262054:PGO262199 PQK262054:PQK262199 QAG262054:QAG262199 QKC262054:QKC262199 QTY262054:QTY262199 RDU262054:RDU262199 RNQ262054:RNQ262199 RXM262054:RXM262199 SHI262054:SHI262199 SRE262054:SRE262199 TBA262054:TBA262199 TKW262054:TKW262199 TUS262054:TUS262199 UEO262054:UEO262199 UOK262054:UOK262199 UYG262054:UYG262199 VIC262054:VIC262199 VRY262054:VRY262199 WBU262054:WBU262199 WLQ262054:WLQ262199 WVM262054:WVM262199 E327592:E327737 JA327590:JA327735 SW327590:SW327735 ACS327590:ACS327735 AMO327590:AMO327735 AWK327590:AWK327735 BGG327590:BGG327735 BQC327590:BQC327735 BZY327590:BZY327735 CJU327590:CJU327735 CTQ327590:CTQ327735 DDM327590:DDM327735 DNI327590:DNI327735 DXE327590:DXE327735 EHA327590:EHA327735 EQW327590:EQW327735 FAS327590:FAS327735 FKO327590:FKO327735 FUK327590:FUK327735 GEG327590:GEG327735 GOC327590:GOC327735 GXY327590:GXY327735 HHU327590:HHU327735 HRQ327590:HRQ327735 IBM327590:IBM327735 ILI327590:ILI327735 IVE327590:IVE327735 JFA327590:JFA327735 JOW327590:JOW327735 JYS327590:JYS327735 KIO327590:KIO327735 KSK327590:KSK327735 LCG327590:LCG327735 LMC327590:LMC327735 LVY327590:LVY327735 MFU327590:MFU327735 MPQ327590:MPQ327735 MZM327590:MZM327735 NJI327590:NJI327735 NTE327590:NTE327735 ODA327590:ODA327735 OMW327590:OMW327735 OWS327590:OWS327735 PGO327590:PGO327735 PQK327590:PQK327735 QAG327590:QAG327735 QKC327590:QKC327735 QTY327590:QTY327735 RDU327590:RDU327735 RNQ327590:RNQ327735 RXM327590:RXM327735 SHI327590:SHI327735 SRE327590:SRE327735 TBA327590:TBA327735 TKW327590:TKW327735 TUS327590:TUS327735 UEO327590:UEO327735 UOK327590:UOK327735 UYG327590:UYG327735 VIC327590:VIC327735 VRY327590:VRY327735 WBU327590:WBU327735 WLQ327590:WLQ327735 WVM327590:WVM327735 E393128:E393273 JA393126:JA393271 SW393126:SW393271 ACS393126:ACS393271 AMO393126:AMO393271 AWK393126:AWK393271 BGG393126:BGG393271 BQC393126:BQC393271 BZY393126:BZY393271 CJU393126:CJU393271 CTQ393126:CTQ393271 DDM393126:DDM393271 DNI393126:DNI393271 DXE393126:DXE393271 EHA393126:EHA393271 EQW393126:EQW393271 FAS393126:FAS393271 FKO393126:FKO393271 FUK393126:FUK393271 GEG393126:GEG393271 GOC393126:GOC393271 GXY393126:GXY393271 HHU393126:HHU393271 HRQ393126:HRQ393271 IBM393126:IBM393271 ILI393126:ILI393271 IVE393126:IVE393271 JFA393126:JFA393271 JOW393126:JOW393271 JYS393126:JYS393271 KIO393126:KIO393271 KSK393126:KSK393271 LCG393126:LCG393271 LMC393126:LMC393271 LVY393126:LVY393271 MFU393126:MFU393271 MPQ393126:MPQ393271 MZM393126:MZM393271 NJI393126:NJI393271 NTE393126:NTE393271 ODA393126:ODA393271 OMW393126:OMW393271 OWS393126:OWS393271 PGO393126:PGO393271 PQK393126:PQK393271 QAG393126:QAG393271 QKC393126:QKC393271 QTY393126:QTY393271 RDU393126:RDU393271 RNQ393126:RNQ393271 RXM393126:RXM393271 SHI393126:SHI393271 SRE393126:SRE393271 TBA393126:TBA393271 TKW393126:TKW393271 TUS393126:TUS393271 UEO393126:UEO393271 UOK393126:UOK393271 UYG393126:UYG393271 VIC393126:VIC393271 VRY393126:VRY393271 WBU393126:WBU393271 WLQ393126:WLQ393271 WVM393126:WVM393271 E458664:E458809 JA458662:JA458807 SW458662:SW458807 ACS458662:ACS458807 AMO458662:AMO458807 AWK458662:AWK458807 BGG458662:BGG458807 BQC458662:BQC458807 BZY458662:BZY458807 CJU458662:CJU458807 CTQ458662:CTQ458807 DDM458662:DDM458807 DNI458662:DNI458807 DXE458662:DXE458807 EHA458662:EHA458807 EQW458662:EQW458807 FAS458662:FAS458807 FKO458662:FKO458807 FUK458662:FUK458807 GEG458662:GEG458807 GOC458662:GOC458807 GXY458662:GXY458807 HHU458662:HHU458807 HRQ458662:HRQ458807 IBM458662:IBM458807 ILI458662:ILI458807 IVE458662:IVE458807 JFA458662:JFA458807 JOW458662:JOW458807 JYS458662:JYS458807 KIO458662:KIO458807 KSK458662:KSK458807 LCG458662:LCG458807 LMC458662:LMC458807 LVY458662:LVY458807 MFU458662:MFU458807 MPQ458662:MPQ458807 MZM458662:MZM458807 NJI458662:NJI458807 NTE458662:NTE458807 ODA458662:ODA458807 OMW458662:OMW458807 OWS458662:OWS458807 PGO458662:PGO458807 PQK458662:PQK458807 QAG458662:QAG458807 QKC458662:QKC458807 QTY458662:QTY458807 RDU458662:RDU458807 RNQ458662:RNQ458807 RXM458662:RXM458807 SHI458662:SHI458807 SRE458662:SRE458807 TBA458662:TBA458807 TKW458662:TKW458807 TUS458662:TUS458807 UEO458662:UEO458807 UOK458662:UOK458807 UYG458662:UYG458807 VIC458662:VIC458807 VRY458662:VRY458807 WBU458662:WBU458807 WLQ458662:WLQ458807 WVM458662:WVM458807 E524200:E524345 JA524198:JA524343 SW524198:SW524343 ACS524198:ACS524343 AMO524198:AMO524343 AWK524198:AWK524343 BGG524198:BGG524343 BQC524198:BQC524343 BZY524198:BZY524343 CJU524198:CJU524343 CTQ524198:CTQ524343 DDM524198:DDM524343 DNI524198:DNI524343 DXE524198:DXE524343 EHA524198:EHA524343 EQW524198:EQW524343 FAS524198:FAS524343 FKO524198:FKO524343 FUK524198:FUK524343 GEG524198:GEG524343 GOC524198:GOC524343 GXY524198:GXY524343 HHU524198:HHU524343 HRQ524198:HRQ524343 IBM524198:IBM524343 ILI524198:ILI524343 IVE524198:IVE524343 JFA524198:JFA524343 JOW524198:JOW524343 JYS524198:JYS524343 KIO524198:KIO524343 KSK524198:KSK524343 LCG524198:LCG524343 LMC524198:LMC524343 LVY524198:LVY524343 MFU524198:MFU524343 MPQ524198:MPQ524343 MZM524198:MZM524343 NJI524198:NJI524343 NTE524198:NTE524343 ODA524198:ODA524343 OMW524198:OMW524343 OWS524198:OWS524343 PGO524198:PGO524343 PQK524198:PQK524343 QAG524198:QAG524343 QKC524198:QKC524343 QTY524198:QTY524343 RDU524198:RDU524343 RNQ524198:RNQ524343 RXM524198:RXM524343 SHI524198:SHI524343 SRE524198:SRE524343 TBA524198:TBA524343 TKW524198:TKW524343 TUS524198:TUS524343 UEO524198:UEO524343 UOK524198:UOK524343 UYG524198:UYG524343 VIC524198:VIC524343 VRY524198:VRY524343 WBU524198:WBU524343 WLQ524198:WLQ524343 WVM524198:WVM524343 E589736:E589881 JA589734:JA589879 SW589734:SW589879 ACS589734:ACS589879 AMO589734:AMO589879 AWK589734:AWK589879 BGG589734:BGG589879 BQC589734:BQC589879 BZY589734:BZY589879 CJU589734:CJU589879 CTQ589734:CTQ589879 DDM589734:DDM589879 DNI589734:DNI589879 DXE589734:DXE589879 EHA589734:EHA589879 EQW589734:EQW589879 FAS589734:FAS589879 FKO589734:FKO589879 FUK589734:FUK589879 GEG589734:GEG589879 GOC589734:GOC589879 GXY589734:GXY589879 HHU589734:HHU589879 HRQ589734:HRQ589879 IBM589734:IBM589879 ILI589734:ILI589879 IVE589734:IVE589879 JFA589734:JFA589879 JOW589734:JOW589879 JYS589734:JYS589879 KIO589734:KIO589879 KSK589734:KSK589879 LCG589734:LCG589879 LMC589734:LMC589879 LVY589734:LVY589879 MFU589734:MFU589879 MPQ589734:MPQ589879 MZM589734:MZM589879 NJI589734:NJI589879 NTE589734:NTE589879 ODA589734:ODA589879 OMW589734:OMW589879 OWS589734:OWS589879 PGO589734:PGO589879 PQK589734:PQK589879 QAG589734:QAG589879 QKC589734:QKC589879 QTY589734:QTY589879 RDU589734:RDU589879 RNQ589734:RNQ589879 RXM589734:RXM589879 SHI589734:SHI589879 SRE589734:SRE589879 TBA589734:TBA589879 TKW589734:TKW589879 TUS589734:TUS589879 UEO589734:UEO589879 UOK589734:UOK589879 UYG589734:UYG589879 VIC589734:VIC589879 VRY589734:VRY589879 WBU589734:WBU589879 WLQ589734:WLQ589879 WVM589734:WVM589879 E655272:E655417 JA655270:JA655415 SW655270:SW655415 ACS655270:ACS655415 AMO655270:AMO655415 AWK655270:AWK655415 BGG655270:BGG655415 BQC655270:BQC655415 BZY655270:BZY655415 CJU655270:CJU655415 CTQ655270:CTQ655415 DDM655270:DDM655415 DNI655270:DNI655415 DXE655270:DXE655415 EHA655270:EHA655415 EQW655270:EQW655415 FAS655270:FAS655415 FKO655270:FKO655415 FUK655270:FUK655415 GEG655270:GEG655415 GOC655270:GOC655415 GXY655270:GXY655415 HHU655270:HHU655415 HRQ655270:HRQ655415 IBM655270:IBM655415 ILI655270:ILI655415 IVE655270:IVE655415 JFA655270:JFA655415 JOW655270:JOW655415 JYS655270:JYS655415 KIO655270:KIO655415 KSK655270:KSK655415 LCG655270:LCG655415 LMC655270:LMC655415 LVY655270:LVY655415 MFU655270:MFU655415 MPQ655270:MPQ655415 MZM655270:MZM655415 NJI655270:NJI655415 NTE655270:NTE655415 ODA655270:ODA655415 OMW655270:OMW655415 OWS655270:OWS655415 PGO655270:PGO655415 PQK655270:PQK655415 QAG655270:QAG655415 QKC655270:QKC655415 QTY655270:QTY655415 RDU655270:RDU655415 RNQ655270:RNQ655415 RXM655270:RXM655415 SHI655270:SHI655415 SRE655270:SRE655415 TBA655270:TBA655415 TKW655270:TKW655415 TUS655270:TUS655415 UEO655270:UEO655415 UOK655270:UOK655415 UYG655270:UYG655415 VIC655270:VIC655415 VRY655270:VRY655415 WBU655270:WBU655415 WLQ655270:WLQ655415 WVM655270:WVM655415 E720808:E720953 JA720806:JA720951 SW720806:SW720951 ACS720806:ACS720951 AMO720806:AMO720951 AWK720806:AWK720951 BGG720806:BGG720951 BQC720806:BQC720951 BZY720806:BZY720951 CJU720806:CJU720951 CTQ720806:CTQ720951 DDM720806:DDM720951 DNI720806:DNI720951 DXE720806:DXE720951 EHA720806:EHA720951 EQW720806:EQW720951 FAS720806:FAS720951 FKO720806:FKO720951 FUK720806:FUK720951 GEG720806:GEG720951 GOC720806:GOC720951 GXY720806:GXY720951 HHU720806:HHU720951 HRQ720806:HRQ720951 IBM720806:IBM720951 ILI720806:ILI720951 IVE720806:IVE720951 JFA720806:JFA720951 JOW720806:JOW720951 JYS720806:JYS720951 KIO720806:KIO720951 KSK720806:KSK720951 LCG720806:LCG720951 LMC720806:LMC720951 LVY720806:LVY720951 MFU720806:MFU720951 MPQ720806:MPQ720951 MZM720806:MZM720951 NJI720806:NJI720951 NTE720806:NTE720951 ODA720806:ODA720951 OMW720806:OMW720951 OWS720806:OWS720951 PGO720806:PGO720951 PQK720806:PQK720951 QAG720806:QAG720951 QKC720806:QKC720951 QTY720806:QTY720951 RDU720806:RDU720951 RNQ720806:RNQ720951 RXM720806:RXM720951 SHI720806:SHI720951 SRE720806:SRE720951 TBA720806:TBA720951 TKW720806:TKW720951 TUS720806:TUS720951 UEO720806:UEO720951 UOK720806:UOK720951 UYG720806:UYG720951 VIC720806:VIC720951 VRY720806:VRY720951 WBU720806:WBU720951 WLQ720806:WLQ720951 WVM720806:WVM720951 E786344:E786489 JA786342:JA786487 SW786342:SW786487 ACS786342:ACS786487 AMO786342:AMO786487 AWK786342:AWK786487 BGG786342:BGG786487 BQC786342:BQC786487 BZY786342:BZY786487 CJU786342:CJU786487 CTQ786342:CTQ786487 DDM786342:DDM786487 DNI786342:DNI786487 DXE786342:DXE786487 EHA786342:EHA786487 EQW786342:EQW786487 FAS786342:FAS786487 FKO786342:FKO786487 FUK786342:FUK786487 GEG786342:GEG786487 GOC786342:GOC786487 GXY786342:GXY786487 HHU786342:HHU786487 HRQ786342:HRQ786487 IBM786342:IBM786487 ILI786342:ILI786487 IVE786342:IVE786487 JFA786342:JFA786487 JOW786342:JOW786487 JYS786342:JYS786487 KIO786342:KIO786487 KSK786342:KSK786487 LCG786342:LCG786487 LMC786342:LMC786487 LVY786342:LVY786487 MFU786342:MFU786487 MPQ786342:MPQ786487 MZM786342:MZM786487 NJI786342:NJI786487 NTE786342:NTE786487 ODA786342:ODA786487 OMW786342:OMW786487 OWS786342:OWS786487 PGO786342:PGO786487 PQK786342:PQK786487 QAG786342:QAG786487 QKC786342:QKC786487 QTY786342:QTY786487 RDU786342:RDU786487 RNQ786342:RNQ786487 RXM786342:RXM786487 SHI786342:SHI786487 SRE786342:SRE786487 TBA786342:TBA786487 TKW786342:TKW786487 TUS786342:TUS786487 UEO786342:UEO786487 UOK786342:UOK786487 UYG786342:UYG786487 VIC786342:VIC786487 VRY786342:VRY786487 WBU786342:WBU786487 WLQ786342:WLQ786487 WVM786342:WVM786487 E851880:E852025 JA851878:JA852023 SW851878:SW852023 ACS851878:ACS852023 AMO851878:AMO852023 AWK851878:AWK852023 BGG851878:BGG852023 BQC851878:BQC852023 BZY851878:BZY852023 CJU851878:CJU852023 CTQ851878:CTQ852023 DDM851878:DDM852023 DNI851878:DNI852023 DXE851878:DXE852023 EHA851878:EHA852023 EQW851878:EQW852023 FAS851878:FAS852023 FKO851878:FKO852023 FUK851878:FUK852023 GEG851878:GEG852023 GOC851878:GOC852023 GXY851878:GXY852023 HHU851878:HHU852023 HRQ851878:HRQ852023 IBM851878:IBM852023 ILI851878:ILI852023 IVE851878:IVE852023 JFA851878:JFA852023 JOW851878:JOW852023 JYS851878:JYS852023 KIO851878:KIO852023 KSK851878:KSK852023 LCG851878:LCG852023 LMC851878:LMC852023 LVY851878:LVY852023 MFU851878:MFU852023 MPQ851878:MPQ852023 MZM851878:MZM852023 NJI851878:NJI852023 NTE851878:NTE852023 ODA851878:ODA852023 OMW851878:OMW852023 OWS851878:OWS852023 PGO851878:PGO852023 PQK851878:PQK852023 QAG851878:QAG852023 QKC851878:QKC852023 QTY851878:QTY852023 RDU851878:RDU852023 RNQ851878:RNQ852023 RXM851878:RXM852023 SHI851878:SHI852023 SRE851878:SRE852023 TBA851878:TBA852023 TKW851878:TKW852023 TUS851878:TUS852023 UEO851878:UEO852023 UOK851878:UOK852023 UYG851878:UYG852023 VIC851878:VIC852023 VRY851878:VRY852023 WBU851878:WBU852023 WLQ851878:WLQ852023 WVM851878:WVM852023 E917416:E917561 JA917414:JA917559 SW917414:SW917559 ACS917414:ACS917559 AMO917414:AMO917559 AWK917414:AWK917559 BGG917414:BGG917559 BQC917414:BQC917559 BZY917414:BZY917559 CJU917414:CJU917559 CTQ917414:CTQ917559 DDM917414:DDM917559 DNI917414:DNI917559 DXE917414:DXE917559 EHA917414:EHA917559 EQW917414:EQW917559 FAS917414:FAS917559 FKO917414:FKO917559 FUK917414:FUK917559 GEG917414:GEG917559 GOC917414:GOC917559 GXY917414:GXY917559 HHU917414:HHU917559 HRQ917414:HRQ917559 IBM917414:IBM917559 ILI917414:ILI917559 IVE917414:IVE917559 JFA917414:JFA917559 JOW917414:JOW917559 JYS917414:JYS917559 KIO917414:KIO917559 KSK917414:KSK917559 LCG917414:LCG917559 LMC917414:LMC917559 LVY917414:LVY917559 MFU917414:MFU917559 MPQ917414:MPQ917559 MZM917414:MZM917559 NJI917414:NJI917559 NTE917414:NTE917559 ODA917414:ODA917559 OMW917414:OMW917559 OWS917414:OWS917559 PGO917414:PGO917559 PQK917414:PQK917559 QAG917414:QAG917559 QKC917414:QKC917559 QTY917414:QTY917559 RDU917414:RDU917559 RNQ917414:RNQ917559 RXM917414:RXM917559 SHI917414:SHI917559 SRE917414:SRE917559 TBA917414:TBA917559 TKW917414:TKW917559 TUS917414:TUS917559 UEO917414:UEO917559 UOK917414:UOK917559 UYG917414:UYG917559 VIC917414:VIC917559 VRY917414:VRY917559 WBU917414:WBU917559 WLQ917414:WLQ917559 WVM917414:WVM917559 E982952:E983097 JA982950:JA983095 SW982950:SW983095 ACS982950:ACS983095 AMO982950:AMO983095 AWK982950:AWK983095 BGG982950:BGG983095 BQC982950:BQC983095 BZY982950:BZY983095 CJU982950:CJU983095 CTQ982950:CTQ983095 DDM982950:DDM983095 DNI982950:DNI983095 DXE982950:DXE983095 EHA982950:EHA983095 EQW982950:EQW983095 FAS982950:FAS983095 FKO982950:FKO983095 FUK982950:FUK983095 GEG982950:GEG983095 GOC982950:GOC983095 GXY982950:GXY983095 HHU982950:HHU983095 HRQ982950:HRQ983095 IBM982950:IBM983095 ILI982950:ILI983095 IVE982950:IVE983095 JFA982950:JFA983095 JOW982950:JOW983095 JYS982950:JYS983095 KIO982950:KIO983095 KSK982950:KSK983095 LCG982950:LCG983095 LMC982950:LMC983095 LVY982950:LVY983095 MFU982950:MFU983095 MPQ982950:MPQ983095 MZM982950:MZM983095 NJI982950:NJI983095 NTE982950:NTE983095 ODA982950:ODA983095 OMW982950:OMW983095 OWS982950:OWS983095 PGO982950:PGO983095 PQK982950:PQK983095 QAG982950:QAG983095 QKC982950:QKC983095 QTY982950:QTY983095 RDU982950:RDU983095 RNQ982950:RNQ983095 RXM982950:RXM983095 SHI982950:SHI983095 SRE982950:SRE983095 TBA982950:TBA983095 TKW982950:TKW983095 TUS982950:TUS983095 UEO982950:UEO983095 UOK982950:UOK983095 UYG982950:UYG983095 VIC982950:VIC983095 VRY982950:VRY983095 WBU982950:WBU983095 WLQ982950:WLQ983095 WVM982950:WVM983095 E18:E25 E49 E69 E27:E45 E47 E51:E66 SW18:SW69 ACS18:ACS69 AMO18:AMO69 AWK18:AWK69 BGG18:BGG69 BQC18:BQC69 BZY18:BZY69 CJU18:CJU69 CTQ18:CTQ69 DDM18:DDM69 DNI18:DNI69 DXE18:DXE69 EHA18:EHA69 EQW18:EQW69 FAS18:FAS69 FKO18:FKO69 FUK18:FUK69 GEG18:GEG69 GOC18:GOC69 GXY18:GXY69 HHU18:HHU69 HRQ18:HRQ69 IBM18:IBM69 ILI18:ILI69 IVE18:IVE69 JFA18:JFA69 JOW18:JOW69 JYS18:JYS69 KIO18:KIO69 KSK18:KSK69 LCG18:LCG69 LMC18:LMC69 LVY18:LVY69 MFU18:MFU69 MPQ18:MPQ69 MZM18:MZM69 NJI18:NJI69 NTE18:NTE69 ODA18:ODA69 OMW18:OMW69 OWS18:OWS69 PGO18:PGO69 PQK18:PQK69 QAG18:QAG69 QKC18:QKC69 QTY18:QTY69 RDU18:RDU69 RNQ18:RNQ69 RXM18:RXM69 SHI18:SHI69 SRE18:SRE69 TBA18:TBA69 TKW18:TKW69 TUS18:TUS69 UEO18:UEO69 UOK18:UOK69 UYG18:UYG69 VIC18:VIC69 VRY18:VRY69 WBU18:WBU69 WLQ18:WLQ69 WVM18:WVM69 JA18:JA69" xr:uid="{00000000-0002-0000-0100-000000000000}">
      <formula1>meses</formula1>
    </dataValidation>
    <dataValidation type="list" allowBlank="1" showInputMessage="1" showErrorMessage="1" sqref="L65448:L65594 JH65446:JH65592 TD65446:TD65592 ACZ65446:ACZ65592 AMV65446:AMV65592 AWR65446:AWR65592 BGN65446:BGN65592 BQJ65446:BQJ65592 CAF65446:CAF65592 CKB65446:CKB65592 CTX65446:CTX65592 DDT65446:DDT65592 DNP65446:DNP65592 DXL65446:DXL65592 EHH65446:EHH65592 ERD65446:ERD65592 FAZ65446:FAZ65592 FKV65446:FKV65592 FUR65446:FUR65592 GEN65446:GEN65592 GOJ65446:GOJ65592 GYF65446:GYF65592 HIB65446:HIB65592 HRX65446:HRX65592 IBT65446:IBT65592 ILP65446:ILP65592 IVL65446:IVL65592 JFH65446:JFH65592 JPD65446:JPD65592 JYZ65446:JYZ65592 KIV65446:KIV65592 KSR65446:KSR65592 LCN65446:LCN65592 LMJ65446:LMJ65592 LWF65446:LWF65592 MGB65446:MGB65592 MPX65446:MPX65592 MZT65446:MZT65592 NJP65446:NJP65592 NTL65446:NTL65592 ODH65446:ODH65592 OND65446:OND65592 OWZ65446:OWZ65592 PGV65446:PGV65592 PQR65446:PQR65592 QAN65446:QAN65592 QKJ65446:QKJ65592 QUF65446:QUF65592 REB65446:REB65592 RNX65446:RNX65592 RXT65446:RXT65592 SHP65446:SHP65592 SRL65446:SRL65592 TBH65446:TBH65592 TLD65446:TLD65592 TUZ65446:TUZ65592 UEV65446:UEV65592 UOR65446:UOR65592 UYN65446:UYN65592 VIJ65446:VIJ65592 VSF65446:VSF65592 WCB65446:WCB65592 WLX65446:WLX65592 WVT65446:WVT65592 L130984:L131130 JH130982:JH131128 TD130982:TD131128 ACZ130982:ACZ131128 AMV130982:AMV131128 AWR130982:AWR131128 BGN130982:BGN131128 BQJ130982:BQJ131128 CAF130982:CAF131128 CKB130982:CKB131128 CTX130982:CTX131128 DDT130982:DDT131128 DNP130982:DNP131128 DXL130982:DXL131128 EHH130982:EHH131128 ERD130982:ERD131128 FAZ130982:FAZ131128 FKV130982:FKV131128 FUR130982:FUR131128 GEN130982:GEN131128 GOJ130982:GOJ131128 GYF130982:GYF131128 HIB130982:HIB131128 HRX130982:HRX131128 IBT130982:IBT131128 ILP130982:ILP131128 IVL130982:IVL131128 JFH130982:JFH131128 JPD130982:JPD131128 JYZ130982:JYZ131128 KIV130982:KIV131128 KSR130982:KSR131128 LCN130982:LCN131128 LMJ130982:LMJ131128 LWF130982:LWF131128 MGB130982:MGB131128 MPX130982:MPX131128 MZT130982:MZT131128 NJP130982:NJP131128 NTL130982:NTL131128 ODH130982:ODH131128 OND130982:OND131128 OWZ130982:OWZ131128 PGV130982:PGV131128 PQR130982:PQR131128 QAN130982:QAN131128 QKJ130982:QKJ131128 QUF130982:QUF131128 REB130982:REB131128 RNX130982:RNX131128 RXT130982:RXT131128 SHP130982:SHP131128 SRL130982:SRL131128 TBH130982:TBH131128 TLD130982:TLD131128 TUZ130982:TUZ131128 UEV130982:UEV131128 UOR130982:UOR131128 UYN130982:UYN131128 VIJ130982:VIJ131128 VSF130982:VSF131128 WCB130982:WCB131128 WLX130982:WLX131128 WVT130982:WVT131128 L196520:L196666 JH196518:JH196664 TD196518:TD196664 ACZ196518:ACZ196664 AMV196518:AMV196664 AWR196518:AWR196664 BGN196518:BGN196664 BQJ196518:BQJ196664 CAF196518:CAF196664 CKB196518:CKB196664 CTX196518:CTX196664 DDT196518:DDT196664 DNP196518:DNP196664 DXL196518:DXL196664 EHH196518:EHH196664 ERD196518:ERD196664 FAZ196518:FAZ196664 FKV196518:FKV196664 FUR196518:FUR196664 GEN196518:GEN196664 GOJ196518:GOJ196664 GYF196518:GYF196664 HIB196518:HIB196664 HRX196518:HRX196664 IBT196518:IBT196664 ILP196518:ILP196664 IVL196518:IVL196664 JFH196518:JFH196664 JPD196518:JPD196664 JYZ196518:JYZ196664 KIV196518:KIV196664 KSR196518:KSR196664 LCN196518:LCN196664 LMJ196518:LMJ196664 LWF196518:LWF196664 MGB196518:MGB196664 MPX196518:MPX196664 MZT196518:MZT196664 NJP196518:NJP196664 NTL196518:NTL196664 ODH196518:ODH196664 OND196518:OND196664 OWZ196518:OWZ196664 PGV196518:PGV196664 PQR196518:PQR196664 QAN196518:QAN196664 QKJ196518:QKJ196664 QUF196518:QUF196664 REB196518:REB196664 RNX196518:RNX196664 RXT196518:RXT196664 SHP196518:SHP196664 SRL196518:SRL196664 TBH196518:TBH196664 TLD196518:TLD196664 TUZ196518:TUZ196664 UEV196518:UEV196664 UOR196518:UOR196664 UYN196518:UYN196664 VIJ196518:VIJ196664 VSF196518:VSF196664 WCB196518:WCB196664 WLX196518:WLX196664 WVT196518:WVT196664 L262056:L262202 JH262054:JH262200 TD262054:TD262200 ACZ262054:ACZ262200 AMV262054:AMV262200 AWR262054:AWR262200 BGN262054:BGN262200 BQJ262054:BQJ262200 CAF262054:CAF262200 CKB262054:CKB262200 CTX262054:CTX262200 DDT262054:DDT262200 DNP262054:DNP262200 DXL262054:DXL262200 EHH262054:EHH262200 ERD262054:ERD262200 FAZ262054:FAZ262200 FKV262054:FKV262200 FUR262054:FUR262200 GEN262054:GEN262200 GOJ262054:GOJ262200 GYF262054:GYF262200 HIB262054:HIB262200 HRX262054:HRX262200 IBT262054:IBT262200 ILP262054:ILP262200 IVL262054:IVL262200 JFH262054:JFH262200 JPD262054:JPD262200 JYZ262054:JYZ262200 KIV262054:KIV262200 KSR262054:KSR262200 LCN262054:LCN262200 LMJ262054:LMJ262200 LWF262054:LWF262200 MGB262054:MGB262200 MPX262054:MPX262200 MZT262054:MZT262200 NJP262054:NJP262200 NTL262054:NTL262200 ODH262054:ODH262200 OND262054:OND262200 OWZ262054:OWZ262200 PGV262054:PGV262200 PQR262054:PQR262200 QAN262054:QAN262200 QKJ262054:QKJ262200 QUF262054:QUF262200 REB262054:REB262200 RNX262054:RNX262200 RXT262054:RXT262200 SHP262054:SHP262200 SRL262054:SRL262200 TBH262054:TBH262200 TLD262054:TLD262200 TUZ262054:TUZ262200 UEV262054:UEV262200 UOR262054:UOR262200 UYN262054:UYN262200 VIJ262054:VIJ262200 VSF262054:VSF262200 WCB262054:WCB262200 WLX262054:WLX262200 WVT262054:WVT262200 L327592:L327738 JH327590:JH327736 TD327590:TD327736 ACZ327590:ACZ327736 AMV327590:AMV327736 AWR327590:AWR327736 BGN327590:BGN327736 BQJ327590:BQJ327736 CAF327590:CAF327736 CKB327590:CKB327736 CTX327590:CTX327736 DDT327590:DDT327736 DNP327590:DNP327736 DXL327590:DXL327736 EHH327590:EHH327736 ERD327590:ERD327736 FAZ327590:FAZ327736 FKV327590:FKV327736 FUR327590:FUR327736 GEN327590:GEN327736 GOJ327590:GOJ327736 GYF327590:GYF327736 HIB327590:HIB327736 HRX327590:HRX327736 IBT327590:IBT327736 ILP327590:ILP327736 IVL327590:IVL327736 JFH327590:JFH327736 JPD327590:JPD327736 JYZ327590:JYZ327736 KIV327590:KIV327736 KSR327590:KSR327736 LCN327590:LCN327736 LMJ327590:LMJ327736 LWF327590:LWF327736 MGB327590:MGB327736 MPX327590:MPX327736 MZT327590:MZT327736 NJP327590:NJP327736 NTL327590:NTL327736 ODH327590:ODH327736 OND327590:OND327736 OWZ327590:OWZ327736 PGV327590:PGV327736 PQR327590:PQR327736 QAN327590:QAN327736 QKJ327590:QKJ327736 QUF327590:QUF327736 REB327590:REB327736 RNX327590:RNX327736 RXT327590:RXT327736 SHP327590:SHP327736 SRL327590:SRL327736 TBH327590:TBH327736 TLD327590:TLD327736 TUZ327590:TUZ327736 UEV327590:UEV327736 UOR327590:UOR327736 UYN327590:UYN327736 VIJ327590:VIJ327736 VSF327590:VSF327736 WCB327590:WCB327736 WLX327590:WLX327736 WVT327590:WVT327736 L393128:L393274 JH393126:JH393272 TD393126:TD393272 ACZ393126:ACZ393272 AMV393126:AMV393272 AWR393126:AWR393272 BGN393126:BGN393272 BQJ393126:BQJ393272 CAF393126:CAF393272 CKB393126:CKB393272 CTX393126:CTX393272 DDT393126:DDT393272 DNP393126:DNP393272 DXL393126:DXL393272 EHH393126:EHH393272 ERD393126:ERD393272 FAZ393126:FAZ393272 FKV393126:FKV393272 FUR393126:FUR393272 GEN393126:GEN393272 GOJ393126:GOJ393272 GYF393126:GYF393272 HIB393126:HIB393272 HRX393126:HRX393272 IBT393126:IBT393272 ILP393126:ILP393272 IVL393126:IVL393272 JFH393126:JFH393272 JPD393126:JPD393272 JYZ393126:JYZ393272 KIV393126:KIV393272 KSR393126:KSR393272 LCN393126:LCN393272 LMJ393126:LMJ393272 LWF393126:LWF393272 MGB393126:MGB393272 MPX393126:MPX393272 MZT393126:MZT393272 NJP393126:NJP393272 NTL393126:NTL393272 ODH393126:ODH393272 OND393126:OND393272 OWZ393126:OWZ393272 PGV393126:PGV393272 PQR393126:PQR393272 QAN393126:QAN393272 QKJ393126:QKJ393272 QUF393126:QUF393272 REB393126:REB393272 RNX393126:RNX393272 RXT393126:RXT393272 SHP393126:SHP393272 SRL393126:SRL393272 TBH393126:TBH393272 TLD393126:TLD393272 TUZ393126:TUZ393272 UEV393126:UEV393272 UOR393126:UOR393272 UYN393126:UYN393272 VIJ393126:VIJ393272 VSF393126:VSF393272 WCB393126:WCB393272 WLX393126:WLX393272 WVT393126:WVT393272 L458664:L458810 JH458662:JH458808 TD458662:TD458808 ACZ458662:ACZ458808 AMV458662:AMV458808 AWR458662:AWR458808 BGN458662:BGN458808 BQJ458662:BQJ458808 CAF458662:CAF458808 CKB458662:CKB458808 CTX458662:CTX458808 DDT458662:DDT458808 DNP458662:DNP458808 DXL458662:DXL458808 EHH458662:EHH458808 ERD458662:ERD458808 FAZ458662:FAZ458808 FKV458662:FKV458808 FUR458662:FUR458808 GEN458662:GEN458808 GOJ458662:GOJ458808 GYF458662:GYF458808 HIB458662:HIB458808 HRX458662:HRX458808 IBT458662:IBT458808 ILP458662:ILP458808 IVL458662:IVL458808 JFH458662:JFH458808 JPD458662:JPD458808 JYZ458662:JYZ458808 KIV458662:KIV458808 KSR458662:KSR458808 LCN458662:LCN458808 LMJ458662:LMJ458808 LWF458662:LWF458808 MGB458662:MGB458808 MPX458662:MPX458808 MZT458662:MZT458808 NJP458662:NJP458808 NTL458662:NTL458808 ODH458662:ODH458808 OND458662:OND458808 OWZ458662:OWZ458808 PGV458662:PGV458808 PQR458662:PQR458808 QAN458662:QAN458808 QKJ458662:QKJ458808 QUF458662:QUF458808 REB458662:REB458808 RNX458662:RNX458808 RXT458662:RXT458808 SHP458662:SHP458808 SRL458662:SRL458808 TBH458662:TBH458808 TLD458662:TLD458808 TUZ458662:TUZ458808 UEV458662:UEV458808 UOR458662:UOR458808 UYN458662:UYN458808 VIJ458662:VIJ458808 VSF458662:VSF458808 WCB458662:WCB458808 WLX458662:WLX458808 WVT458662:WVT458808 L524200:L524346 JH524198:JH524344 TD524198:TD524344 ACZ524198:ACZ524344 AMV524198:AMV524344 AWR524198:AWR524344 BGN524198:BGN524344 BQJ524198:BQJ524344 CAF524198:CAF524344 CKB524198:CKB524344 CTX524198:CTX524344 DDT524198:DDT524344 DNP524198:DNP524344 DXL524198:DXL524344 EHH524198:EHH524344 ERD524198:ERD524344 FAZ524198:FAZ524344 FKV524198:FKV524344 FUR524198:FUR524344 GEN524198:GEN524344 GOJ524198:GOJ524344 GYF524198:GYF524344 HIB524198:HIB524344 HRX524198:HRX524344 IBT524198:IBT524344 ILP524198:ILP524344 IVL524198:IVL524344 JFH524198:JFH524344 JPD524198:JPD524344 JYZ524198:JYZ524344 KIV524198:KIV524344 KSR524198:KSR524344 LCN524198:LCN524344 LMJ524198:LMJ524344 LWF524198:LWF524344 MGB524198:MGB524344 MPX524198:MPX524344 MZT524198:MZT524344 NJP524198:NJP524344 NTL524198:NTL524344 ODH524198:ODH524344 OND524198:OND524344 OWZ524198:OWZ524344 PGV524198:PGV524344 PQR524198:PQR524344 QAN524198:QAN524344 QKJ524198:QKJ524344 QUF524198:QUF524344 REB524198:REB524344 RNX524198:RNX524344 RXT524198:RXT524344 SHP524198:SHP524344 SRL524198:SRL524344 TBH524198:TBH524344 TLD524198:TLD524344 TUZ524198:TUZ524344 UEV524198:UEV524344 UOR524198:UOR524344 UYN524198:UYN524344 VIJ524198:VIJ524344 VSF524198:VSF524344 WCB524198:WCB524344 WLX524198:WLX524344 WVT524198:WVT524344 L589736:L589882 JH589734:JH589880 TD589734:TD589880 ACZ589734:ACZ589880 AMV589734:AMV589880 AWR589734:AWR589880 BGN589734:BGN589880 BQJ589734:BQJ589880 CAF589734:CAF589880 CKB589734:CKB589880 CTX589734:CTX589880 DDT589734:DDT589880 DNP589734:DNP589880 DXL589734:DXL589880 EHH589734:EHH589880 ERD589734:ERD589880 FAZ589734:FAZ589880 FKV589734:FKV589880 FUR589734:FUR589880 GEN589734:GEN589880 GOJ589734:GOJ589880 GYF589734:GYF589880 HIB589734:HIB589880 HRX589734:HRX589880 IBT589734:IBT589880 ILP589734:ILP589880 IVL589734:IVL589880 JFH589734:JFH589880 JPD589734:JPD589880 JYZ589734:JYZ589880 KIV589734:KIV589880 KSR589734:KSR589880 LCN589734:LCN589880 LMJ589734:LMJ589880 LWF589734:LWF589880 MGB589734:MGB589880 MPX589734:MPX589880 MZT589734:MZT589880 NJP589734:NJP589880 NTL589734:NTL589880 ODH589734:ODH589880 OND589734:OND589880 OWZ589734:OWZ589880 PGV589734:PGV589880 PQR589734:PQR589880 QAN589734:QAN589880 QKJ589734:QKJ589880 QUF589734:QUF589880 REB589734:REB589880 RNX589734:RNX589880 RXT589734:RXT589880 SHP589734:SHP589880 SRL589734:SRL589880 TBH589734:TBH589880 TLD589734:TLD589880 TUZ589734:TUZ589880 UEV589734:UEV589880 UOR589734:UOR589880 UYN589734:UYN589880 VIJ589734:VIJ589880 VSF589734:VSF589880 WCB589734:WCB589880 WLX589734:WLX589880 WVT589734:WVT589880 L655272:L655418 JH655270:JH655416 TD655270:TD655416 ACZ655270:ACZ655416 AMV655270:AMV655416 AWR655270:AWR655416 BGN655270:BGN655416 BQJ655270:BQJ655416 CAF655270:CAF655416 CKB655270:CKB655416 CTX655270:CTX655416 DDT655270:DDT655416 DNP655270:DNP655416 DXL655270:DXL655416 EHH655270:EHH655416 ERD655270:ERD655416 FAZ655270:FAZ655416 FKV655270:FKV655416 FUR655270:FUR655416 GEN655270:GEN655416 GOJ655270:GOJ655416 GYF655270:GYF655416 HIB655270:HIB655416 HRX655270:HRX655416 IBT655270:IBT655416 ILP655270:ILP655416 IVL655270:IVL655416 JFH655270:JFH655416 JPD655270:JPD655416 JYZ655270:JYZ655416 KIV655270:KIV655416 KSR655270:KSR655416 LCN655270:LCN655416 LMJ655270:LMJ655416 LWF655270:LWF655416 MGB655270:MGB655416 MPX655270:MPX655416 MZT655270:MZT655416 NJP655270:NJP655416 NTL655270:NTL655416 ODH655270:ODH655416 OND655270:OND655416 OWZ655270:OWZ655416 PGV655270:PGV655416 PQR655270:PQR655416 QAN655270:QAN655416 QKJ655270:QKJ655416 QUF655270:QUF655416 REB655270:REB655416 RNX655270:RNX655416 RXT655270:RXT655416 SHP655270:SHP655416 SRL655270:SRL655416 TBH655270:TBH655416 TLD655270:TLD655416 TUZ655270:TUZ655416 UEV655270:UEV655416 UOR655270:UOR655416 UYN655270:UYN655416 VIJ655270:VIJ655416 VSF655270:VSF655416 WCB655270:WCB655416 WLX655270:WLX655416 WVT655270:WVT655416 L720808:L720954 JH720806:JH720952 TD720806:TD720952 ACZ720806:ACZ720952 AMV720806:AMV720952 AWR720806:AWR720952 BGN720806:BGN720952 BQJ720806:BQJ720952 CAF720806:CAF720952 CKB720806:CKB720952 CTX720806:CTX720952 DDT720806:DDT720952 DNP720806:DNP720952 DXL720806:DXL720952 EHH720806:EHH720952 ERD720806:ERD720952 FAZ720806:FAZ720952 FKV720806:FKV720952 FUR720806:FUR720952 GEN720806:GEN720952 GOJ720806:GOJ720952 GYF720806:GYF720952 HIB720806:HIB720952 HRX720806:HRX720952 IBT720806:IBT720952 ILP720806:ILP720952 IVL720806:IVL720952 JFH720806:JFH720952 JPD720806:JPD720952 JYZ720806:JYZ720952 KIV720806:KIV720952 KSR720806:KSR720952 LCN720806:LCN720952 LMJ720806:LMJ720952 LWF720806:LWF720952 MGB720806:MGB720952 MPX720806:MPX720952 MZT720806:MZT720952 NJP720806:NJP720952 NTL720806:NTL720952 ODH720806:ODH720952 OND720806:OND720952 OWZ720806:OWZ720952 PGV720806:PGV720952 PQR720806:PQR720952 QAN720806:QAN720952 QKJ720806:QKJ720952 QUF720806:QUF720952 REB720806:REB720952 RNX720806:RNX720952 RXT720806:RXT720952 SHP720806:SHP720952 SRL720806:SRL720952 TBH720806:TBH720952 TLD720806:TLD720952 TUZ720806:TUZ720952 UEV720806:UEV720952 UOR720806:UOR720952 UYN720806:UYN720952 VIJ720806:VIJ720952 VSF720806:VSF720952 WCB720806:WCB720952 WLX720806:WLX720952 WVT720806:WVT720952 L786344:L786490 JH786342:JH786488 TD786342:TD786488 ACZ786342:ACZ786488 AMV786342:AMV786488 AWR786342:AWR786488 BGN786342:BGN786488 BQJ786342:BQJ786488 CAF786342:CAF786488 CKB786342:CKB786488 CTX786342:CTX786488 DDT786342:DDT786488 DNP786342:DNP786488 DXL786342:DXL786488 EHH786342:EHH786488 ERD786342:ERD786488 FAZ786342:FAZ786488 FKV786342:FKV786488 FUR786342:FUR786488 GEN786342:GEN786488 GOJ786342:GOJ786488 GYF786342:GYF786488 HIB786342:HIB786488 HRX786342:HRX786488 IBT786342:IBT786488 ILP786342:ILP786488 IVL786342:IVL786488 JFH786342:JFH786488 JPD786342:JPD786488 JYZ786342:JYZ786488 KIV786342:KIV786488 KSR786342:KSR786488 LCN786342:LCN786488 LMJ786342:LMJ786488 LWF786342:LWF786488 MGB786342:MGB786488 MPX786342:MPX786488 MZT786342:MZT786488 NJP786342:NJP786488 NTL786342:NTL786488 ODH786342:ODH786488 OND786342:OND786488 OWZ786342:OWZ786488 PGV786342:PGV786488 PQR786342:PQR786488 QAN786342:QAN786488 QKJ786342:QKJ786488 QUF786342:QUF786488 REB786342:REB786488 RNX786342:RNX786488 RXT786342:RXT786488 SHP786342:SHP786488 SRL786342:SRL786488 TBH786342:TBH786488 TLD786342:TLD786488 TUZ786342:TUZ786488 UEV786342:UEV786488 UOR786342:UOR786488 UYN786342:UYN786488 VIJ786342:VIJ786488 VSF786342:VSF786488 WCB786342:WCB786488 WLX786342:WLX786488 WVT786342:WVT786488 L851880:L852026 JH851878:JH852024 TD851878:TD852024 ACZ851878:ACZ852024 AMV851878:AMV852024 AWR851878:AWR852024 BGN851878:BGN852024 BQJ851878:BQJ852024 CAF851878:CAF852024 CKB851878:CKB852024 CTX851878:CTX852024 DDT851878:DDT852024 DNP851878:DNP852024 DXL851878:DXL852024 EHH851878:EHH852024 ERD851878:ERD852024 FAZ851878:FAZ852024 FKV851878:FKV852024 FUR851878:FUR852024 GEN851878:GEN852024 GOJ851878:GOJ852024 GYF851878:GYF852024 HIB851878:HIB852024 HRX851878:HRX852024 IBT851878:IBT852024 ILP851878:ILP852024 IVL851878:IVL852024 JFH851878:JFH852024 JPD851878:JPD852024 JYZ851878:JYZ852024 KIV851878:KIV852024 KSR851878:KSR852024 LCN851878:LCN852024 LMJ851878:LMJ852024 LWF851878:LWF852024 MGB851878:MGB852024 MPX851878:MPX852024 MZT851878:MZT852024 NJP851878:NJP852024 NTL851878:NTL852024 ODH851878:ODH852024 OND851878:OND852024 OWZ851878:OWZ852024 PGV851878:PGV852024 PQR851878:PQR852024 QAN851878:QAN852024 QKJ851878:QKJ852024 QUF851878:QUF852024 REB851878:REB852024 RNX851878:RNX852024 RXT851878:RXT852024 SHP851878:SHP852024 SRL851878:SRL852024 TBH851878:TBH852024 TLD851878:TLD852024 TUZ851878:TUZ852024 UEV851878:UEV852024 UOR851878:UOR852024 UYN851878:UYN852024 VIJ851878:VIJ852024 VSF851878:VSF852024 WCB851878:WCB852024 WLX851878:WLX852024 WVT851878:WVT852024 L917416:L917562 JH917414:JH917560 TD917414:TD917560 ACZ917414:ACZ917560 AMV917414:AMV917560 AWR917414:AWR917560 BGN917414:BGN917560 BQJ917414:BQJ917560 CAF917414:CAF917560 CKB917414:CKB917560 CTX917414:CTX917560 DDT917414:DDT917560 DNP917414:DNP917560 DXL917414:DXL917560 EHH917414:EHH917560 ERD917414:ERD917560 FAZ917414:FAZ917560 FKV917414:FKV917560 FUR917414:FUR917560 GEN917414:GEN917560 GOJ917414:GOJ917560 GYF917414:GYF917560 HIB917414:HIB917560 HRX917414:HRX917560 IBT917414:IBT917560 ILP917414:ILP917560 IVL917414:IVL917560 JFH917414:JFH917560 JPD917414:JPD917560 JYZ917414:JYZ917560 KIV917414:KIV917560 KSR917414:KSR917560 LCN917414:LCN917560 LMJ917414:LMJ917560 LWF917414:LWF917560 MGB917414:MGB917560 MPX917414:MPX917560 MZT917414:MZT917560 NJP917414:NJP917560 NTL917414:NTL917560 ODH917414:ODH917560 OND917414:OND917560 OWZ917414:OWZ917560 PGV917414:PGV917560 PQR917414:PQR917560 QAN917414:QAN917560 QKJ917414:QKJ917560 QUF917414:QUF917560 REB917414:REB917560 RNX917414:RNX917560 RXT917414:RXT917560 SHP917414:SHP917560 SRL917414:SRL917560 TBH917414:TBH917560 TLD917414:TLD917560 TUZ917414:TUZ917560 UEV917414:UEV917560 UOR917414:UOR917560 UYN917414:UYN917560 VIJ917414:VIJ917560 VSF917414:VSF917560 WCB917414:WCB917560 WLX917414:WLX917560 WVT917414:WVT917560 L982952:L983098 JH982950:JH983096 TD982950:TD983096 ACZ982950:ACZ983096 AMV982950:AMV983096 AWR982950:AWR983096 BGN982950:BGN983096 BQJ982950:BQJ983096 CAF982950:CAF983096 CKB982950:CKB983096 CTX982950:CTX983096 DDT982950:DDT983096 DNP982950:DNP983096 DXL982950:DXL983096 EHH982950:EHH983096 ERD982950:ERD983096 FAZ982950:FAZ983096 FKV982950:FKV983096 FUR982950:FUR983096 GEN982950:GEN983096 GOJ982950:GOJ983096 GYF982950:GYF983096 HIB982950:HIB983096 HRX982950:HRX983096 IBT982950:IBT983096 ILP982950:ILP983096 IVL982950:IVL983096 JFH982950:JFH983096 JPD982950:JPD983096 JYZ982950:JYZ983096 KIV982950:KIV983096 KSR982950:KSR983096 LCN982950:LCN983096 LMJ982950:LMJ983096 LWF982950:LWF983096 MGB982950:MGB983096 MPX982950:MPX983096 MZT982950:MZT983096 NJP982950:NJP983096 NTL982950:NTL983096 ODH982950:ODH983096 OND982950:OND983096 OWZ982950:OWZ983096 PGV982950:PGV983096 PQR982950:PQR983096 QAN982950:QAN983096 QKJ982950:QKJ983096 QUF982950:QUF983096 REB982950:REB983096 RNX982950:RNX983096 RXT982950:RXT983096 SHP982950:SHP983096 SRL982950:SRL983096 TBH982950:TBH983096 TLD982950:TLD983096 TUZ982950:TUZ983096 UEV982950:UEV983096 UOR982950:UOR983096 UYN982950:UYN983096 VIJ982950:VIJ983096 VSF982950:VSF983096 WCB982950:WCB983096 WLX982950:WLX983096 WVT982950:WVT983096 L18:L25 L49 L69 L27:L45 L47 L51:L66 TD18:TD69 ACZ18:ACZ69 AMV18:AMV69 AWR18:AWR69 BGN18:BGN69 BQJ18:BQJ69 CAF18:CAF69 CKB18:CKB69 CTX18:CTX69 DDT18:DDT69 DNP18:DNP69 DXL18:DXL69 EHH18:EHH69 ERD18:ERD69 FAZ18:FAZ69 FKV18:FKV69 FUR18:FUR69 GEN18:GEN69 GOJ18:GOJ69 GYF18:GYF69 HIB18:HIB69 HRX18:HRX69 IBT18:IBT69 ILP18:ILP69 IVL18:IVL69 JFH18:JFH69 JPD18:JPD69 JYZ18:JYZ69 KIV18:KIV69 KSR18:KSR69 LCN18:LCN69 LMJ18:LMJ69 LWF18:LWF69 MGB18:MGB69 MPX18:MPX69 MZT18:MZT69 NJP18:NJP69 NTL18:NTL69 ODH18:ODH69 OND18:OND69 OWZ18:OWZ69 PGV18:PGV69 PQR18:PQR69 QAN18:QAN69 QKJ18:QKJ69 QUF18:QUF69 REB18:REB69 RNX18:RNX69 RXT18:RXT69 SHP18:SHP69 SRL18:SRL69 TBH18:TBH69 TLD18:TLD69 TUZ18:TUZ69 UEV18:UEV69 UOR18:UOR69 UYN18:UYN69 VIJ18:VIJ69 VSF18:VSF69 WCB18:WCB69 WLX18:WLX69 WVT18:WVT69 JH18:JH69" xr:uid="{00000000-0002-0000-0100-000001000000}">
      <formula1>vfestado</formula1>
    </dataValidation>
    <dataValidation type="list" allowBlank="1" showInputMessage="1" showErrorMessage="1" sqref="K65448:K65594 JG65446:JG65592 TC65446:TC65592 ACY65446:ACY65592 AMU65446:AMU65592 AWQ65446:AWQ65592 BGM65446:BGM65592 BQI65446:BQI65592 CAE65446:CAE65592 CKA65446:CKA65592 CTW65446:CTW65592 DDS65446:DDS65592 DNO65446:DNO65592 DXK65446:DXK65592 EHG65446:EHG65592 ERC65446:ERC65592 FAY65446:FAY65592 FKU65446:FKU65592 FUQ65446:FUQ65592 GEM65446:GEM65592 GOI65446:GOI65592 GYE65446:GYE65592 HIA65446:HIA65592 HRW65446:HRW65592 IBS65446:IBS65592 ILO65446:ILO65592 IVK65446:IVK65592 JFG65446:JFG65592 JPC65446:JPC65592 JYY65446:JYY65592 KIU65446:KIU65592 KSQ65446:KSQ65592 LCM65446:LCM65592 LMI65446:LMI65592 LWE65446:LWE65592 MGA65446:MGA65592 MPW65446:MPW65592 MZS65446:MZS65592 NJO65446:NJO65592 NTK65446:NTK65592 ODG65446:ODG65592 ONC65446:ONC65592 OWY65446:OWY65592 PGU65446:PGU65592 PQQ65446:PQQ65592 QAM65446:QAM65592 QKI65446:QKI65592 QUE65446:QUE65592 REA65446:REA65592 RNW65446:RNW65592 RXS65446:RXS65592 SHO65446:SHO65592 SRK65446:SRK65592 TBG65446:TBG65592 TLC65446:TLC65592 TUY65446:TUY65592 UEU65446:UEU65592 UOQ65446:UOQ65592 UYM65446:UYM65592 VII65446:VII65592 VSE65446:VSE65592 WCA65446:WCA65592 WLW65446:WLW65592 WVS65446:WVS65592 K130984:K131130 JG130982:JG131128 TC130982:TC131128 ACY130982:ACY131128 AMU130982:AMU131128 AWQ130982:AWQ131128 BGM130982:BGM131128 BQI130982:BQI131128 CAE130982:CAE131128 CKA130982:CKA131128 CTW130982:CTW131128 DDS130982:DDS131128 DNO130982:DNO131128 DXK130982:DXK131128 EHG130982:EHG131128 ERC130982:ERC131128 FAY130982:FAY131128 FKU130982:FKU131128 FUQ130982:FUQ131128 GEM130982:GEM131128 GOI130982:GOI131128 GYE130982:GYE131128 HIA130982:HIA131128 HRW130982:HRW131128 IBS130982:IBS131128 ILO130982:ILO131128 IVK130982:IVK131128 JFG130982:JFG131128 JPC130982:JPC131128 JYY130982:JYY131128 KIU130982:KIU131128 KSQ130982:KSQ131128 LCM130982:LCM131128 LMI130982:LMI131128 LWE130982:LWE131128 MGA130982:MGA131128 MPW130982:MPW131128 MZS130982:MZS131128 NJO130982:NJO131128 NTK130982:NTK131128 ODG130982:ODG131128 ONC130982:ONC131128 OWY130982:OWY131128 PGU130982:PGU131128 PQQ130982:PQQ131128 QAM130982:QAM131128 QKI130982:QKI131128 QUE130982:QUE131128 REA130982:REA131128 RNW130982:RNW131128 RXS130982:RXS131128 SHO130982:SHO131128 SRK130982:SRK131128 TBG130982:TBG131128 TLC130982:TLC131128 TUY130982:TUY131128 UEU130982:UEU131128 UOQ130982:UOQ131128 UYM130982:UYM131128 VII130982:VII131128 VSE130982:VSE131128 WCA130982:WCA131128 WLW130982:WLW131128 WVS130982:WVS131128 K196520:K196666 JG196518:JG196664 TC196518:TC196664 ACY196518:ACY196664 AMU196518:AMU196664 AWQ196518:AWQ196664 BGM196518:BGM196664 BQI196518:BQI196664 CAE196518:CAE196664 CKA196518:CKA196664 CTW196518:CTW196664 DDS196518:DDS196664 DNO196518:DNO196664 DXK196518:DXK196664 EHG196518:EHG196664 ERC196518:ERC196664 FAY196518:FAY196664 FKU196518:FKU196664 FUQ196518:FUQ196664 GEM196518:GEM196664 GOI196518:GOI196664 GYE196518:GYE196664 HIA196518:HIA196664 HRW196518:HRW196664 IBS196518:IBS196664 ILO196518:ILO196664 IVK196518:IVK196664 JFG196518:JFG196664 JPC196518:JPC196664 JYY196518:JYY196664 KIU196518:KIU196664 KSQ196518:KSQ196664 LCM196518:LCM196664 LMI196518:LMI196664 LWE196518:LWE196664 MGA196518:MGA196664 MPW196518:MPW196664 MZS196518:MZS196664 NJO196518:NJO196664 NTK196518:NTK196664 ODG196518:ODG196664 ONC196518:ONC196664 OWY196518:OWY196664 PGU196518:PGU196664 PQQ196518:PQQ196664 QAM196518:QAM196664 QKI196518:QKI196664 QUE196518:QUE196664 REA196518:REA196664 RNW196518:RNW196664 RXS196518:RXS196664 SHO196518:SHO196664 SRK196518:SRK196664 TBG196518:TBG196664 TLC196518:TLC196664 TUY196518:TUY196664 UEU196518:UEU196664 UOQ196518:UOQ196664 UYM196518:UYM196664 VII196518:VII196664 VSE196518:VSE196664 WCA196518:WCA196664 WLW196518:WLW196664 WVS196518:WVS196664 K262056:K262202 JG262054:JG262200 TC262054:TC262200 ACY262054:ACY262200 AMU262054:AMU262200 AWQ262054:AWQ262200 BGM262054:BGM262200 BQI262054:BQI262200 CAE262054:CAE262200 CKA262054:CKA262200 CTW262054:CTW262200 DDS262054:DDS262200 DNO262054:DNO262200 DXK262054:DXK262200 EHG262054:EHG262200 ERC262054:ERC262200 FAY262054:FAY262200 FKU262054:FKU262200 FUQ262054:FUQ262200 GEM262054:GEM262200 GOI262054:GOI262200 GYE262054:GYE262200 HIA262054:HIA262200 HRW262054:HRW262200 IBS262054:IBS262200 ILO262054:ILO262200 IVK262054:IVK262200 JFG262054:JFG262200 JPC262054:JPC262200 JYY262054:JYY262200 KIU262054:KIU262200 KSQ262054:KSQ262200 LCM262054:LCM262200 LMI262054:LMI262200 LWE262054:LWE262200 MGA262054:MGA262200 MPW262054:MPW262200 MZS262054:MZS262200 NJO262054:NJO262200 NTK262054:NTK262200 ODG262054:ODG262200 ONC262054:ONC262200 OWY262054:OWY262200 PGU262054:PGU262200 PQQ262054:PQQ262200 QAM262054:QAM262200 QKI262054:QKI262200 QUE262054:QUE262200 REA262054:REA262200 RNW262054:RNW262200 RXS262054:RXS262200 SHO262054:SHO262200 SRK262054:SRK262200 TBG262054:TBG262200 TLC262054:TLC262200 TUY262054:TUY262200 UEU262054:UEU262200 UOQ262054:UOQ262200 UYM262054:UYM262200 VII262054:VII262200 VSE262054:VSE262200 WCA262054:WCA262200 WLW262054:WLW262200 WVS262054:WVS262200 K327592:K327738 JG327590:JG327736 TC327590:TC327736 ACY327590:ACY327736 AMU327590:AMU327736 AWQ327590:AWQ327736 BGM327590:BGM327736 BQI327590:BQI327736 CAE327590:CAE327736 CKA327590:CKA327736 CTW327590:CTW327736 DDS327590:DDS327736 DNO327590:DNO327736 DXK327590:DXK327736 EHG327590:EHG327736 ERC327590:ERC327736 FAY327590:FAY327736 FKU327590:FKU327736 FUQ327590:FUQ327736 GEM327590:GEM327736 GOI327590:GOI327736 GYE327590:GYE327736 HIA327590:HIA327736 HRW327590:HRW327736 IBS327590:IBS327736 ILO327590:ILO327736 IVK327590:IVK327736 JFG327590:JFG327736 JPC327590:JPC327736 JYY327590:JYY327736 KIU327590:KIU327736 KSQ327590:KSQ327736 LCM327590:LCM327736 LMI327590:LMI327736 LWE327590:LWE327736 MGA327590:MGA327736 MPW327590:MPW327736 MZS327590:MZS327736 NJO327590:NJO327736 NTK327590:NTK327736 ODG327590:ODG327736 ONC327590:ONC327736 OWY327590:OWY327736 PGU327590:PGU327736 PQQ327590:PQQ327736 QAM327590:QAM327736 QKI327590:QKI327736 QUE327590:QUE327736 REA327590:REA327736 RNW327590:RNW327736 RXS327590:RXS327736 SHO327590:SHO327736 SRK327590:SRK327736 TBG327590:TBG327736 TLC327590:TLC327736 TUY327590:TUY327736 UEU327590:UEU327736 UOQ327590:UOQ327736 UYM327590:UYM327736 VII327590:VII327736 VSE327590:VSE327736 WCA327590:WCA327736 WLW327590:WLW327736 WVS327590:WVS327736 K393128:K393274 JG393126:JG393272 TC393126:TC393272 ACY393126:ACY393272 AMU393126:AMU393272 AWQ393126:AWQ393272 BGM393126:BGM393272 BQI393126:BQI393272 CAE393126:CAE393272 CKA393126:CKA393272 CTW393126:CTW393272 DDS393126:DDS393272 DNO393126:DNO393272 DXK393126:DXK393272 EHG393126:EHG393272 ERC393126:ERC393272 FAY393126:FAY393272 FKU393126:FKU393272 FUQ393126:FUQ393272 GEM393126:GEM393272 GOI393126:GOI393272 GYE393126:GYE393272 HIA393126:HIA393272 HRW393126:HRW393272 IBS393126:IBS393272 ILO393126:ILO393272 IVK393126:IVK393272 JFG393126:JFG393272 JPC393126:JPC393272 JYY393126:JYY393272 KIU393126:KIU393272 KSQ393126:KSQ393272 LCM393126:LCM393272 LMI393126:LMI393272 LWE393126:LWE393272 MGA393126:MGA393272 MPW393126:MPW393272 MZS393126:MZS393272 NJO393126:NJO393272 NTK393126:NTK393272 ODG393126:ODG393272 ONC393126:ONC393272 OWY393126:OWY393272 PGU393126:PGU393272 PQQ393126:PQQ393272 QAM393126:QAM393272 QKI393126:QKI393272 QUE393126:QUE393272 REA393126:REA393272 RNW393126:RNW393272 RXS393126:RXS393272 SHO393126:SHO393272 SRK393126:SRK393272 TBG393126:TBG393272 TLC393126:TLC393272 TUY393126:TUY393272 UEU393126:UEU393272 UOQ393126:UOQ393272 UYM393126:UYM393272 VII393126:VII393272 VSE393126:VSE393272 WCA393126:WCA393272 WLW393126:WLW393272 WVS393126:WVS393272 K458664:K458810 JG458662:JG458808 TC458662:TC458808 ACY458662:ACY458808 AMU458662:AMU458808 AWQ458662:AWQ458808 BGM458662:BGM458808 BQI458662:BQI458808 CAE458662:CAE458808 CKA458662:CKA458808 CTW458662:CTW458808 DDS458662:DDS458808 DNO458662:DNO458808 DXK458662:DXK458808 EHG458662:EHG458808 ERC458662:ERC458808 FAY458662:FAY458808 FKU458662:FKU458808 FUQ458662:FUQ458808 GEM458662:GEM458808 GOI458662:GOI458808 GYE458662:GYE458808 HIA458662:HIA458808 HRW458662:HRW458808 IBS458662:IBS458808 ILO458662:ILO458808 IVK458662:IVK458808 JFG458662:JFG458808 JPC458662:JPC458808 JYY458662:JYY458808 KIU458662:KIU458808 KSQ458662:KSQ458808 LCM458662:LCM458808 LMI458662:LMI458808 LWE458662:LWE458808 MGA458662:MGA458808 MPW458662:MPW458808 MZS458662:MZS458808 NJO458662:NJO458808 NTK458662:NTK458808 ODG458662:ODG458808 ONC458662:ONC458808 OWY458662:OWY458808 PGU458662:PGU458808 PQQ458662:PQQ458808 QAM458662:QAM458808 QKI458662:QKI458808 QUE458662:QUE458808 REA458662:REA458808 RNW458662:RNW458808 RXS458662:RXS458808 SHO458662:SHO458808 SRK458662:SRK458808 TBG458662:TBG458808 TLC458662:TLC458808 TUY458662:TUY458808 UEU458662:UEU458808 UOQ458662:UOQ458808 UYM458662:UYM458808 VII458662:VII458808 VSE458662:VSE458808 WCA458662:WCA458808 WLW458662:WLW458808 WVS458662:WVS458808 K524200:K524346 JG524198:JG524344 TC524198:TC524344 ACY524198:ACY524344 AMU524198:AMU524344 AWQ524198:AWQ524344 BGM524198:BGM524344 BQI524198:BQI524344 CAE524198:CAE524344 CKA524198:CKA524344 CTW524198:CTW524344 DDS524198:DDS524344 DNO524198:DNO524344 DXK524198:DXK524344 EHG524198:EHG524344 ERC524198:ERC524344 FAY524198:FAY524344 FKU524198:FKU524344 FUQ524198:FUQ524344 GEM524198:GEM524344 GOI524198:GOI524344 GYE524198:GYE524344 HIA524198:HIA524344 HRW524198:HRW524344 IBS524198:IBS524344 ILO524198:ILO524344 IVK524198:IVK524344 JFG524198:JFG524344 JPC524198:JPC524344 JYY524198:JYY524344 KIU524198:KIU524344 KSQ524198:KSQ524344 LCM524198:LCM524344 LMI524198:LMI524344 LWE524198:LWE524344 MGA524198:MGA524344 MPW524198:MPW524344 MZS524198:MZS524344 NJO524198:NJO524344 NTK524198:NTK524344 ODG524198:ODG524344 ONC524198:ONC524344 OWY524198:OWY524344 PGU524198:PGU524344 PQQ524198:PQQ524344 QAM524198:QAM524344 QKI524198:QKI524344 QUE524198:QUE524344 REA524198:REA524344 RNW524198:RNW524344 RXS524198:RXS524344 SHO524198:SHO524344 SRK524198:SRK524344 TBG524198:TBG524344 TLC524198:TLC524344 TUY524198:TUY524344 UEU524198:UEU524344 UOQ524198:UOQ524344 UYM524198:UYM524344 VII524198:VII524344 VSE524198:VSE524344 WCA524198:WCA524344 WLW524198:WLW524344 WVS524198:WVS524344 K589736:K589882 JG589734:JG589880 TC589734:TC589880 ACY589734:ACY589880 AMU589734:AMU589880 AWQ589734:AWQ589880 BGM589734:BGM589880 BQI589734:BQI589880 CAE589734:CAE589880 CKA589734:CKA589880 CTW589734:CTW589880 DDS589734:DDS589880 DNO589734:DNO589880 DXK589734:DXK589880 EHG589734:EHG589880 ERC589734:ERC589880 FAY589734:FAY589880 FKU589734:FKU589880 FUQ589734:FUQ589880 GEM589734:GEM589880 GOI589734:GOI589880 GYE589734:GYE589880 HIA589734:HIA589880 HRW589734:HRW589880 IBS589734:IBS589880 ILO589734:ILO589880 IVK589734:IVK589880 JFG589734:JFG589880 JPC589734:JPC589880 JYY589734:JYY589880 KIU589734:KIU589880 KSQ589734:KSQ589880 LCM589734:LCM589880 LMI589734:LMI589880 LWE589734:LWE589880 MGA589734:MGA589880 MPW589734:MPW589880 MZS589734:MZS589880 NJO589734:NJO589880 NTK589734:NTK589880 ODG589734:ODG589880 ONC589734:ONC589880 OWY589734:OWY589880 PGU589734:PGU589880 PQQ589734:PQQ589880 QAM589734:QAM589880 QKI589734:QKI589880 QUE589734:QUE589880 REA589734:REA589880 RNW589734:RNW589880 RXS589734:RXS589880 SHO589734:SHO589880 SRK589734:SRK589880 TBG589734:TBG589880 TLC589734:TLC589880 TUY589734:TUY589880 UEU589734:UEU589880 UOQ589734:UOQ589880 UYM589734:UYM589880 VII589734:VII589880 VSE589734:VSE589880 WCA589734:WCA589880 WLW589734:WLW589880 WVS589734:WVS589880 K655272:K655418 JG655270:JG655416 TC655270:TC655416 ACY655270:ACY655416 AMU655270:AMU655416 AWQ655270:AWQ655416 BGM655270:BGM655416 BQI655270:BQI655416 CAE655270:CAE655416 CKA655270:CKA655416 CTW655270:CTW655416 DDS655270:DDS655416 DNO655270:DNO655416 DXK655270:DXK655416 EHG655270:EHG655416 ERC655270:ERC655416 FAY655270:FAY655416 FKU655270:FKU655416 FUQ655270:FUQ655416 GEM655270:GEM655416 GOI655270:GOI655416 GYE655270:GYE655416 HIA655270:HIA655416 HRW655270:HRW655416 IBS655270:IBS655416 ILO655270:ILO655416 IVK655270:IVK655416 JFG655270:JFG655416 JPC655270:JPC655416 JYY655270:JYY655416 KIU655270:KIU655416 KSQ655270:KSQ655416 LCM655270:LCM655416 LMI655270:LMI655416 LWE655270:LWE655416 MGA655270:MGA655416 MPW655270:MPW655416 MZS655270:MZS655416 NJO655270:NJO655416 NTK655270:NTK655416 ODG655270:ODG655416 ONC655270:ONC655416 OWY655270:OWY655416 PGU655270:PGU655416 PQQ655270:PQQ655416 QAM655270:QAM655416 QKI655270:QKI655416 QUE655270:QUE655416 REA655270:REA655416 RNW655270:RNW655416 RXS655270:RXS655416 SHO655270:SHO655416 SRK655270:SRK655416 TBG655270:TBG655416 TLC655270:TLC655416 TUY655270:TUY655416 UEU655270:UEU655416 UOQ655270:UOQ655416 UYM655270:UYM655416 VII655270:VII655416 VSE655270:VSE655416 WCA655270:WCA655416 WLW655270:WLW655416 WVS655270:WVS655416 K720808:K720954 JG720806:JG720952 TC720806:TC720952 ACY720806:ACY720952 AMU720806:AMU720952 AWQ720806:AWQ720952 BGM720806:BGM720952 BQI720806:BQI720952 CAE720806:CAE720952 CKA720806:CKA720952 CTW720806:CTW720952 DDS720806:DDS720952 DNO720806:DNO720952 DXK720806:DXK720952 EHG720806:EHG720952 ERC720806:ERC720952 FAY720806:FAY720952 FKU720806:FKU720952 FUQ720806:FUQ720952 GEM720806:GEM720952 GOI720806:GOI720952 GYE720806:GYE720952 HIA720806:HIA720952 HRW720806:HRW720952 IBS720806:IBS720952 ILO720806:ILO720952 IVK720806:IVK720952 JFG720806:JFG720952 JPC720806:JPC720952 JYY720806:JYY720952 KIU720806:KIU720952 KSQ720806:KSQ720952 LCM720806:LCM720952 LMI720806:LMI720952 LWE720806:LWE720952 MGA720806:MGA720952 MPW720806:MPW720952 MZS720806:MZS720952 NJO720806:NJO720952 NTK720806:NTK720952 ODG720806:ODG720952 ONC720806:ONC720952 OWY720806:OWY720952 PGU720806:PGU720952 PQQ720806:PQQ720952 QAM720806:QAM720952 QKI720806:QKI720952 QUE720806:QUE720952 REA720806:REA720952 RNW720806:RNW720952 RXS720806:RXS720952 SHO720806:SHO720952 SRK720806:SRK720952 TBG720806:TBG720952 TLC720806:TLC720952 TUY720806:TUY720952 UEU720806:UEU720952 UOQ720806:UOQ720952 UYM720806:UYM720952 VII720806:VII720952 VSE720806:VSE720952 WCA720806:WCA720952 WLW720806:WLW720952 WVS720806:WVS720952 K786344:K786490 JG786342:JG786488 TC786342:TC786488 ACY786342:ACY786488 AMU786342:AMU786488 AWQ786342:AWQ786488 BGM786342:BGM786488 BQI786342:BQI786488 CAE786342:CAE786488 CKA786342:CKA786488 CTW786342:CTW786488 DDS786342:DDS786488 DNO786342:DNO786488 DXK786342:DXK786488 EHG786342:EHG786488 ERC786342:ERC786488 FAY786342:FAY786488 FKU786342:FKU786488 FUQ786342:FUQ786488 GEM786342:GEM786488 GOI786342:GOI786488 GYE786342:GYE786488 HIA786342:HIA786488 HRW786342:HRW786488 IBS786342:IBS786488 ILO786342:ILO786488 IVK786342:IVK786488 JFG786342:JFG786488 JPC786342:JPC786488 JYY786342:JYY786488 KIU786342:KIU786488 KSQ786342:KSQ786488 LCM786342:LCM786488 LMI786342:LMI786488 LWE786342:LWE786488 MGA786342:MGA786488 MPW786342:MPW786488 MZS786342:MZS786488 NJO786342:NJO786488 NTK786342:NTK786488 ODG786342:ODG786488 ONC786342:ONC786488 OWY786342:OWY786488 PGU786342:PGU786488 PQQ786342:PQQ786488 QAM786342:QAM786488 QKI786342:QKI786488 QUE786342:QUE786488 REA786342:REA786488 RNW786342:RNW786488 RXS786342:RXS786488 SHO786342:SHO786488 SRK786342:SRK786488 TBG786342:TBG786488 TLC786342:TLC786488 TUY786342:TUY786488 UEU786342:UEU786488 UOQ786342:UOQ786488 UYM786342:UYM786488 VII786342:VII786488 VSE786342:VSE786488 WCA786342:WCA786488 WLW786342:WLW786488 WVS786342:WVS786488 K851880:K852026 JG851878:JG852024 TC851878:TC852024 ACY851878:ACY852024 AMU851878:AMU852024 AWQ851878:AWQ852024 BGM851878:BGM852024 BQI851878:BQI852024 CAE851878:CAE852024 CKA851878:CKA852024 CTW851878:CTW852024 DDS851878:DDS852024 DNO851878:DNO852024 DXK851878:DXK852024 EHG851878:EHG852024 ERC851878:ERC852024 FAY851878:FAY852024 FKU851878:FKU852024 FUQ851878:FUQ852024 GEM851878:GEM852024 GOI851878:GOI852024 GYE851878:GYE852024 HIA851878:HIA852024 HRW851878:HRW852024 IBS851878:IBS852024 ILO851878:ILO852024 IVK851878:IVK852024 JFG851878:JFG852024 JPC851878:JPC852024 JYY851878:JYY852024 KIU851878:KIU852024 KSQ851878:KSQ852024 LCM851878:LCM852024 LMI851878:LMI852024 LWE851878:LWE852024 MGA851878:MGA852024 MPW851878:MPW852024 MZS851878:MZS852024 NJO851878:NJO852024 NTK851878:NTK852024 ODG851878:ODG852024 ONC851878:ONC852024 OWY851878:OWY852024 PGU851878:PGU852024 PQQ851878:PQQ852024 QAM851878:QAM852024 QKI851878:QKI852024 QUE851878:QUE852024 REA851878:REA852024 RNW851878:RNW852024 RXS851878:RXS852024 SHO851878:SHO852024 SRK851878:SRK852024 TBG851878:TBG852024 TLC851878:TLC852024 TUY851878:TUY852024 UEU851878:UEU852024 UOQ851878:UOQ852024 UYM851878:UYM852024 VII851878:VII852024 VSE851878:VSE852024 WCA851878:WCA852024 WLW851878:WLW852024 WVS851878:WVS852024 K917416:K917562 JG917414:JG917560 TC917414:TC917560 ACY917414:ACY917560 AMU917414:AMU917560 AWQ917414:AWQ917560 BGM917414:BGM917560 BQI917414:BQI917560 CAE917414:CAE917560 CKA917414:CKA917560 CTW917414:CTW917560 DDS917414:DDS917560 DNO917414:DNO917560 DXK917414:DXK917560 EHG917414:EHG917560 ERC917414:ERC917560 FAY917414:FAY917560 FKU917414:FKU917560 FUQ917414:FUQ917560 GEM917414:GEM917560 GOI917414:GOI917560 GYE917414:GYE917560 HIA917414:HIA917560 HRW917414:HRW917560 IBS917414:IBS917560 ILO917414:ILO917560 IVK917414:IVK917560 JFG917414:JFG917560 JPC917414:JPC917560 JYY917414:JYY917560 KIU917414:KIU917560 KSQ917414:KSQ917560 LCM917414:LCM917560 LMI917414:LMI917560 LWE917414:LWE917560 MGA917414:MGA917560 MPW917414:MPW917560 MZS917414:MZS917560 NJO917414:NJO917560 NTK917414:NTK917560 ODG917414:ODG917560 ONC917414:ONC917560 OWY917414:OWY917560 PGU917414:PGU917560 PQQ917414:PQQ917560 QAM917414:QAM917560 QKI917414:QKI917560 QUE917414:QUE917560 REA917414:REA917560 RNW917414:RNW917560 RXS917414:RXS917560 SHO917414:SHO917560 SRK917414:SRK917560 TBG917414:TBG917560 TLC917414:TLC917560 TUY917414:TUY917560 UEU917414:UEU917560 UOQ917414:UOQ917560 UYM917414:UYM917560 VII917414:VII917560 VSE917414:VSE917560 WCA917414:WCA917560 WLW917414:WLW917560 WVS917414:WVS917560 K982952:K983098 JG982950:JG983096 TC982950:TC983096 ACY982950:ACY983096 AMU982950:AMU983096 AWQ982950:AWQ983096 BGM982950:BGM983096 BQI982950:BQI983096 CAE982950:CAE983096 CKA982950:CKA983096 CTW982950:CTW983096 DDS982950:DDS983096 DNO982950:DNO983096 DXK982950:DXK983096 EHG982950:EHG983096 ERC982950:ERC983096 FAY982950:FAY983096 FKU982950:FKU983096 FUQ982950:FUQ983096 GEM982950:GEM983096 GOI982950:GOI983096 GYE982950:GYE983096 HIA982950:HIA983096 HRW982950:HRW983096 IBS982950:IBS983096 ILO982950:ILO983096 IVK982950:IVK983096 JFG982950:JFG983096 JPC982950:JPC983096 JYY982950:JYY983096 KIU982950:KIU983096 KSQ982950:KSQ983096 LCM982950:LCM983096 LMI982950:LMI983096 LWE982950:LWE983096 MGA982950:MGA983096 MPW982950:MPW983096 MZS982950:MZS983096 NJO982950:NJO983096 NTK982950:NTK983096 ODG982950:ODG983096 ONC982950:ONC983096 OWY982950:OWY983096 PGU982950:PGU983096 PQQ982950:PQQ983096 QAM982950:QAM983096 QKI982950:QKI983096 QUE982950:QUE983096 REA982950:REA983096 RNW982950:RNW983096 RXS982950:RXS983096 SHO982950:SHO983096 SRK982950:SRK983096 TBG982950:TBG983096 TLC982950:TLC983096 TUY982950:TUY983096 UEU982950:UEU983096 UOQ982950:UOQ983096 UYM982950:UYM983096 VII982950:VII983096 VSE982950:VSE983096 WCA982950:WCA983096 WLW982950:WLW983096 WVS982950:WVS983096 K18:K47 K49 K51:K69 TC18:TC69 ACY18:ACY69 AMU18:AMU69 AWQ18:AWQ69 BGM18:BGM69 BQI18:BQI69 CAE18:CAE69 CKA18:CKA69 CTW18:CTW69 DDS18:DDS69 DNO18:DNO69 DXK18:DXK69 EHG18:EHG69 ERC18:ERC69 FAY18:FAY69 FKU18:FKU69 FUQ18:FUQ69 GEM18:GEM69 GOI18:GOI69 GYE18:GYE69 HIA18:HIA69 HRW18:HRW69 IBS18:IBS69 ILO18:ILO69 IVK18:IVK69 JFG18:JFG69 JPC18:JPC69 JYY18:JYY69 KIU18:KIU69 KSQ18:KSQ69 LCM18:LCM69 LMI18:LMI69 LWE18:LWE69 MGA18:MGA69 MPW18:MPW69 MZS18:MZS69 NJO18:NJO69 NTK18:NTK69 ODG18:ODG69 ONC18:ONC69 OWY18:OWY69 PGU18:PGU69 PQQ18:PQQ69 QAM18:QAM69 QKI18:QKI69 QUE18:QUE69 REA18:REA69 RNW18:RNW69 RXS18:RXS69 SHO18:SHO69 SRK18:SRK69 TBG18:TBG69 TLC18:TLC69 TUY18:TUY69 UEU18:UEU69 UOQ18:UOQ69 UYM18:UYM69 VII18:VII69 VSE18:VSE69 WCA18:WCA69 WLW18:WLW69 WVS18:WVS69 JG18:JG69" xr:uid="{00000000-0002-0000-0100-000002000000}">
      <formula1>vf</formula1>
    </dataValidation>
    <dataValidation type="list" allowBlank="1" showInputMessage="1" showErrorMessage="1" sqref="H65448:H65594 JD65446:JD65592 SZ65446:SZ65592 ACV65446:ACV65592 AMR65446:AMR65592 AWN65446:AWN65592 BGJ65446:BGJ65592 BQF65446:BQF65592 CAB65446:CAB65592 CJX65446:CJX65592 CTT65446:CTT65592 DDP65446:DDP65592 DNL65446:DNL65592 DXH65446:DXH65592 EHD65446:EHD65592 EQZ65446:EQZ65592 FAV65446:FAV65592 FKR65446:FKR65592 FUN65446:FUN65592 GEJ65446:GEJ65592 GOF65446:GOF65592 GYB65446:GYB65592 HHX65446:HHX65592 HRT65446:HRT65592 IBP65446:IBP65592 ILL65446:ILL65592 IVH65446:IVH65592 JFD65446:JFD65592 JOZ65446:JOZ65592 JYV65446:JYV65592 KIR65446:KIR65592 KSN65446:KSN65592 LCJ65446:LCJ65592 LMF65446:LMF65592 LWB65446:LWB65592 MFX65446:MFX65592 MPT65446:MPT65592 MZP65446:MZP65592 NJL65446:NJL65592 NTH65446:NTH65592 ODD65446:ODD65592 OMZ65446:OMZ65592 OWV65446:OWV65592 PGR65446:PGR65592 PQN65446:PQN65592 QAJ65446:QAJ65592 QKF65446:QKF65592 QUB65446:QUB65592 RDX65446:RDX65592 RNT65446:RNT65592 RXP65446:RXP65592 SHL65446:SHL65592 SRH65446:SRH65592 TBD65446:TBD65592 TKZ65446:TKZ65592 TUV65446:TUV65592 UER65446:UER65592 UON65446:UON65592 UYJ65446:UYJ65592 VIF65446:VIF65592 VSB65446:VSB65592 WBX65446:WBX65592 WLT65446:WLT65592 WVP65446:WVP65592 H130984:H131130 JD130982:JD131128 SZ130982:SZ131128 ACV130982:ACV131128 AMR130982:AMR131128 AWN130982:AWN131128 BGJ130982:BGJ131128 BQF130982:BQF131128 CAB130982:CAB131128 CJX130982:CJX131128 CTT130982:CTT131128 DDP130982:DDP131128 DNL130982:DNL131128 DXH130982:DXH131128 EHD130982:EHD131128 EQZ130982:EQZ131128 FAV130982:FAV131128 FKR130982:FKR131128 FUN130982:FUN131128 GEJ130982:GEJ131128 GOF130982:GOF131128 GYB130982:GYB131128 HHX130982:HHX131128 HRT130982:HRT131128 IBP130982:IBP131128 ILL130982:ILL131128 IVH130982:IVH131128 JFD130982:JFD131128 JOZ130982:JOZ131128 JYV130982:JYV131128 KIR130982:KIR131128 KSN130982:KSN131128 LCJ130982:LCJ131128 LMF130982:LMF131128 LWB130982:LWB131128 MFX130982:MFX131128 MPT130982:MPT131128 MZP130982:MZP131128 NJL130982:NJL131128 NTH130982:NTH131128 ODD130982:ODD131128 OMZ130982:OMZ131128 OWV130982:OWV131128 PGR130982:PGR131128 PQN130982:PQN131128 QAJ130982:QAJ131128 QKF130982:QKF131128 QUB130982:QUB131128 RDX130982:RDX131128 RNT130982:RNT131128 RXP130982:RXP131128 SHL130982:SHL131128 SRH130982:SRH131128 TBD130982:TBD131128 TKZ130982:TKZ131128 TUV130982:TUV131128 UER130982:UER131128 UON130982:UON131128 UYJ130982:UYJ131128 VIF130982:VIF131128 VSB130982:VSB131128 WBX130982:WBX131128 WLT130982:WLT131128 WVP130982:WVP131128 H196520:H196666 JD196518:JD196664 SZ196518:SZ196664 ACV196518:ACV196664 AMR196518:AMR196664 AWN196518:AWN196664 BGJ196518:BGJ196664 BQF196518:BQF196664 CAB196518:CAB196664 CJX196518:CJX196664 CTT196518:CTT196664 DDP196518:DDP196664 DNL196518:DNL196664 DXH196518:DXH196664 EHD196518:EHD196664 EQZ196518:EQZ196664 FAV196518:FAV196664 FKR196518:FKR196664 FUN196518:FUN196664 GEJ196518:GEJ196664 GOF196518:GOF196664 GYB196518:GYB196664 HHX196518:HHX196664 HRT196518:HRT196664 IBP196518:IBP196664 ILL196518:ILL196664 IVH196518:IVH196664 JFD196518:JFD196664 JOZ196518:JOZ196664 JYV196518:JYV196664 KIR196518:KIR196664 KSN196518:KSN196664 LCJ196518:LCJ196664 LMF196518:LMF196664 LWB196518:LWB196664 MFX196518:MFX196664 MPT196518:MPT196664 MZP196518:MZP196664 NJL196518:NJL196664 NTH196518:NTH196664 ODD196518:ODD196664 OMZ196518:OMZ196664 OWV196518:OWV196664 PGR196518:PGR196664 PQN196518:PQN196664 QAJ196518:QAJ196664 QKF196518:QKF196664 QUB196518:QUB196664 RDX196518:RDX196664 RNT196518:RNT196664 RXP196518:RXP196664 SHL196518:SHL196664 SRH196518:SRH196664 TBD196518:TBD196664 TKZ196518:TKZ196664 TUV196518:TUV196664 UER196518:UER196664 UON196518:UON196664 UYJ196518:UYJ196664 VIF196518:VIF196664 VSB196518:VSB196664 WBX196518:WBX196664 WLT196518:WLT196664 WVP196518:WVP196664 H262056:H262202 JD262054:JD262200 SZ262054:SZ262200 ACV262054:ACV262200 AMR262054:AMR262200 AWN262054:AWN262200 BGJ262054:BGJ262200 BQF262054:BQF262200 CAB262054:CAB262200 CJX262054:CJX262200 CTT262054:CTT262200 DDP262054:DDP262200 DNL262054:DNL262200 DXH262054:DXH262200 EHD262054:EHD262200 EQZ262054:EQZ262200 FAV262054:FAV262200 FKR262054:FKR262200 FUN262054:FUN262200 GEJ262054:GEJ262200 GOF262054:GOF262200 GYB262054:GYB262200 HHX262054:HHX262200 HRT262054:HRT262200 IBP262054:IBP262200 ILL262054:ILL262200 IVH262054:IVH262200 JFD262054:JFD262200 JOZ262054:JOZ262200 JYV262054:JYV262200 KIR262054:KIR262200 KSN262054:KSN262200 LCJ262054:LCJ262200 LMF262054:LMF262200 LWB262054:LWB262200 MFX262054:MFX262200 MPT262054:MPT262200 MZP262054:MZP262200 NJL262054:NJL262200 NTH262054:NTH262200 ODD262054:ODD262200 OMZ262054:OMZ262200 OWV262054:OWV262200 PGR262054:PGR262200 PQN262054:PQN262200 QAJ262054:QAJ262200 QKF262054:QKF262200 QUB262054:QUB262200 RDX262054:RDX262200 RNT262054:RNT262200 RXP262054:RXP262200 SHL262054:SHL262200 SRH262054:SRH262200 TBD262054:TBD262200 TKZ262054:TKZ262200 TUV262054:TUV262200 UER262054:UER262200 UON262054:UON262200 UYJ262054:UYJ262200 VIF262054:VIF262200 VSB262054:VSB262200 WBX262054:WBX262200 WLT262054:WLT262200 WVP262054:WVP262200 H327592:H327738 JD327590:JD327736 SZ327590:SZ327736 ACV327590:ACV327736 AMR327590:AMR327736 AWN327590:AWN327736 BGJ327590:BGJ327736 BQF327590:BQF327736 CAB327590:CAB327736 CJX327590:CJX327736 CTT327590:CTT327736 DDP327590:DDP327736 DNL327590:DNL327736 DXH327590:DXH327736 EHD327590:EHD327736 EQZ327590:EQZ327736 FAV327590:FAV327736 FKR327590:FKR327736 FUN327590:FUN327736 GEJ327590:GEJ327736 GOF327590:GOF327736 GYB327590:GYB327736 HHX327590:HHX327736 HRT327590:HRT327736 IBP327590:IBP327736 ILL327590:ILL327736 IVH327590:IVH327736 JFD327590:JFD327736 JOZ327590:JOZ327736 JYV327590:JYV327736 KIR327590:KIR327736 KSN327590:KSN327736 LCJ327590:LCJ327736 LMF327590:LMF327736 LWB327590:LWB327736 MFX327590:MFX327736 MPT327590:MPT327736 MZP327590:MZP327736 NJL327590:NJL327736 NTH327590:NTH327736 ODD327590:ODD327736 OMZ327590:OMZ327736 OWV327590:OWV327736 PGR327590:PGR327736 PQN327590:PQN327736 QAJ327590:QAJ327736 QKF327590:QKF327736 QUB327590:QUB327736 RDX327590:RDX327736 RNT327590:RNT327736 RXP327590:RXP327736 SHL327590:SHL327736 SRH327590:SRH327736 TBD327590:TBD327736 TKZ327590:TKZ327736 TUV327590:TUV327736 UER327590:UER327736 UON327590:UON327736 UYJ327590:UYJ327736 VIF327590:VIF327736 VSB327590:VSB327736 WBX327590:WBX327736 WLT327590:WLT327736 WVP327590:WVP327736 H393128:H393274 JD393126:JD393272 SZ393126:SZ393272 ACV393126:ACV393272 AMR393126:AMR393272 AWN393126:AWN393272 BGJ393126:BGJ393272 BQF393126:BQF393272 CAB393126:CAB393272 CJX393126:CJX393272 CTT393126:CTT393272 DDP393126:DDP393272 DNL393126:DNL393272 DXH393126:DXH393272 EHD393126:EHD393272 EQZ393126:EQZ393272 FAV393126:FAV393272 FKR393126:FKR393272 FUN393126:FUN393272 GEJ393126:GEJ393272 GOF393126:GOF393272 GYB393126:GYB393272 HHX393126:HHX393272 HRT393126:HRT393272 IBP393126:IBP393272 ILL393126:ILL393272 IVH393126:IVH393272 JFD393126:JFD393272 JOZ393126:JOZ393272 JYV393126:JYV393272 KIR393126:KIR393272 KSN393126:KSN393272 LCJ393126:LCJ393272 LMF393126:LMF393272 LWB393126:LWB393272 MFX393126:MFX393272 MPT393126:MPT393272 MZP393126:MZP393272 NJL393126:NJL393272 NTH393126:NTH393272 ODD393126:ODD393272 OMZ393126:OMZ393272 OWV393126:OWV393272 PGR393126:PGR393272 PQN393126:PQN393272 QAJ393126:QAJ393272 QKF393126:QKF393272 QUB393126:QUB393272 RDX393126:RDX393272 RNT393126:RNT393272 RXP393126:RXP393272 SHL393126:SHL393272 SRH393126:SRH393272 TBD393126:TBD393272 TKZ393126:TKZ393272 TUV393126:TUV393272 UER393126:UER393272 UON393126:UON393272 UYJ393126:UYJ393272 VIF393126:VIF393272 VSB393126:VSB393272 WBX393126:WBX393272 WLT393126:WLT393272 WVP393126:WVP393272 H458664:H458810 JD458662:JD458808 SZ458662:SZ458808 ACV458662:ACV458808 AMR458662:AMR458808 AWN458662:AWN458808 BGJ458662:BGJ458808 BQF458662:BQF458808 CAB458662:CAB458808 CJX458662:CJX458808 CTT458662:CTT458808 DDP458662:DDP458808 DNL458662:DNL458808 DXH458662:DXH458808 EHD458662:EHD458808 EQZ458662:EQZ458808 FAV458662:FAV458808 FKR458662:FKR458808 FUN458662:FUN458808 GEJ458662:GEJ458808 GOF458662:GOF458808 GYB458662:GYB458808 HHX458662:HHX458808 HRT458662:HRT458808 IBP458662:IBP458808 ILL458662:ILL458808 IVH458662:IVH458808 JFD458662:JFD458808 JOZ458662:JOZ458808 JYV458662:JYV458808 KIR458662:KIR458808 KSN458662:KSN458808 LCJ458662:LCJ458808 LMF458662:LMF458808 LWB458662:LWB458808 MFX458662:MFX458808 MPT458662:MPT458808 MZP458662:MZP458808 NJL458662:NJL458808 NTH458662:NTH458808 ODD458662:ODD458808 OMZ458662:OMZ458808 OWV458662:OWV458808 PGR458662:PGR458808 PQN458662:PQN458808 QAJ458662:QAJ458808 QKF458662:QKF458808 QUB458662:QUB458808 RDX458662:RDX458808 RNT458662:RNT458808 RXP458662:RXP458808 SHL458662:SHL458808 SRH458662:SRH458808 TBD458662:TBD458808 TKZ458662:TKZ458808 TUV458662:TUV458808 UER458662:UER458808 UON458662:UON458808 UYJ458662:UYJ458808 VIF458662:VIF458808 VSB458662:VSB458808 WBX458662:WBX458808 WLT458662:WLT458808 WVP458662:WVP458808 H524200:H524346 JD524198:JD524344 SZ524198:SZ524344 ACV524198:ACV524344 AMR524198:AMR524344 AWN524198:AWN524344 BGJ524198:BGJ524344 BQF524198:BQF524344 CAB524198:CAB524344 CJX524198:CJX524344 CTT524198:CTT524344 DDP524198:DDP524344 DNL524198:DNL524344 DXH524198:DXH524344 EHD524198:EHD524344 EQZ524198:EQZ524344 FAV524198:FAV524344 FKR524198:FKR524344 FUN524198:FUN524344 GEJ524198:GEJ524344 GOF524198:GOF524344 GYB524198:GYB524344 HHX524198:HHX524344 HRT524198:HRT524344 IBP524198:IBP524344 ILL524198:ILL524344 IVH524198:IVH524344 JFD524198:JFD524344 JOZ524198:JOZ524344 JYV524198:JYV524344 KIR524198:KIR524344 KSN524198:KSN524344 LCJ524198:LCJ524344 LMF524198:LMF524344 LWB524198:LWB524344 MFX524198:MFX524344 MPT524198:MPT524344 MZP524198:MZP524344 NJL524198:NJL524344 NTH524198:NTH524344 ODD524198:ODD524344 OMZ524198:OMZ524344 OWV524198:OWV524344 PGR524198:PGR524344 PQN524198:PQN524344 QAJ524198:QAJ524344 QKF524198:QKF524344 QUB524198:QUB524344 RDX524198:RDX524344 RNT524198:RNT524344 RXP524198:RXP524344 SHL524198:SHL524344 SRH524198:SRH524344 TBD524198:TBD524344 TKZ524198:TKZ524344 TUV524198:TUV524344 UER524198:UER524344 UON524198:UON524344 UYJ524198:UYJ524344 VIF524198:VIF524344 VSB524198:VSB524344 WBX524198:WBX524344 WLT524198:WLT524344 WVP524198:WVP524344 H589736:H589882 JD589734:JD589880 SZ589734:SZ589880 ACV589734:ACV589880 AMR589734:AMR589880 AWN589734:AWN589880 BGJ589734:BGJ589880 BQF589734:BQF589880 CAB589734:CAB589880 CJX589734:CJX589880 CTT589734:CTT589880 DDP589734:DDP589880 DNL589734:DNL589880 DXH589734:DXH589880 EHD589734:EHD589880 EQZ589734:EQZ589880 FAV589734:FAV589880 FKR589734:FKR589880 FUN589734:FUN589880 GEJ589734:GEJ589880 GOF589734:GOF589880 GYB589734:GYB589880 HHX589734:HHX589880 HRT589734:HRT589880 IBP589734:IBP589880 ILL589734:ILL589880 IVH589734:IVH589880 JFD589734:JFD589880 JOZ589734:JOZ589880 JYV589734:JYV589880 KIR589734:KIR589880 KSN589734:KSN589880 LCJ589734:LCJ589880 LMF589734:LMF589880 LWB589734:LWB589880 MFX589734:MFX589880 MPT589734:MPT589880 MZP589734:MZP589880 NJL589734:NJL589880 NTH589734:NTH589880 ODD589734:ODD589880 OMZ589734:OMZ589880 OWV589734:OWV589880 PGR589734:PGR589880 PQN589734:PQN589880 QAJ589734:QAJ589880 QKF589734:QKF589880 QUB589734:QUB589880 RDX589734:RDX589880 RNT589734:RNT589880 RXP589734:RXP589880 SHL589734:SHL589880 SRH589734:SRH589880 TBD589734:TBD589880 TKZ589734:TKZ589880 TUV589734:TUV589880 UER589734:UER589880 UON589734:UON589880 UYJ589734:UYJ589880 VIF589734:VIF589880 VSB589734:VSB589880 WBX589734:WBX589880 WLT589734:WLT589880 WVP589734:WVP589880 H655272:H655418 JD655270:JD655416 SZ655270:SZ655416 ACV655270:ACV655416 AMR655270:AMR655416 AWN655270:AWN655416 BGJ655270:BGJ655416 BQF655270:BQF655416 CAB655270:CAB655416 CJX655270:CJX655416 CTT655270:CTT655416 DDP655270:DDP655416 DNL655270:DNL655416 DXH655270:DXH655416 EHD655270:EHD655416 EQZ655270:EQZ655416 FAV655270:FAV655416 FKR655270:FKR655416 FUN655270:FUN655416 GEJ655270:GEJ655416 GOF655270:GOF655416 GYB655270:GYB655416 HHX655270:HHX655416 HRT655270:HRT655416 IBP655270:IBP655416 ILL655270:ILL655416 IVH655270:IVH655416 JFD655270:JFD655416 JOZ655270:JOZ655416 JYV655270:JYV655416 KIR655270:KIR655416 KSN655270:KSN655416 LCJ655270:LCJ655416 LMF655270:LMF655416 LWB655270:LWB655416 MFX655270:MFX655416 MPT655270:MPT655416 MZP655270:MZP655416 NJL655270:NJL655416 NTH655270:NTH655416 ODD655270:ODD655416 OMZ655270:OMZ655416 OWV655270:OWV655416 PGR655270:PGR655416 PQN655270:PQN655416 QAJ655270:QAJ655416 QKF655270:QKF655416 QUB655270:QUB655416 RDX655270:RDX655416 RNT655270:RNT655416 RXP655270:RXP655416 SHL655270:SHL655416 SRH655270:SRH655416 TBD655270:TBD655416 TKZ655270:TKZ655416 TUV655270:TUV655416 UER655270:UER655416 UON655270:UON655416 UYJ655270:UYJ655416 VIF655270:VIF655416 VSB655270:VSB655416 WBX655270:WBX655416 WLT655270:WLT655416 WVP655270:WVP655416 H720808:H720954 JD720806:JD720952 SZ720806:SZ720952 ACV720806:ACV720952 AMR720806:AMR720952 AWN720806:AWN720952 BGJ720806:BGJ720952 BQF720806:BQF720952 CAB720806:CAB720952 CJX720806:CJX720952 CTT720806:CTT720952 DDP720806:DDP720952 DNL720806:DNL720952 DXH720806:DXH720952 EHD720806:EHD720952 EQZ720806:EQZ720952 FAV720806:FAV720952 FKR720806:FKR720952 FUN720806:FUN720952 GEJ720806:GEJ720952 GOF720806:GOF720952 GYB720806:GYB720952 HHX720806:HHX720952 HRT720806:HRT720952 IBP720806:IBP720952 ILL720806:ILL720952 IVH720806:IVH720952 JFD720806:JFD720952 JOZ720806:JOZ720952 JYV720806:JYV720952 KIR720806:KIR720952 KSN720806:KSN720952 LCJ720806:LCJ720952 LMF720806:LMF720952 LWB720806:LWB720952 MFX720806:MFX720952 MPT720806:MPT720952 MZP720806:MZP720952 NJL720806:NJL720952 NTH720806:NTH720952 ODD720806:ODD720952 OMZ720806:OMZ720952 OWV720806:OWV720952 PGR720806:PGR720952 PQN720806:PQN720952 QAJ720806:QAJ720952 QKF720806:QKF720952 QUB720806:QUB720952 RDX720806:RDX720952 RNT720806:RNT720952 RXP720806:RXP720952 SHL720806:SHL720952 SRH720806:SRH720952 TBD720806:TBD720952 TKZ720806:TKZ720952 TUV720806:TUV720952 UER720806:UER720952 UON720806:UON720952 UYJ720806:UYJ720952 VIF720806:VIF720952 VSB720806:VSB720952 WBX720806:WBX720952 WLT720806:WLT720952 WVP720806:WVP720952 H786344:H786490 JD786342:JD786488 SZ786342:SZ786488 ACV786342:ACV786488 AMR786342:AMR786488 AWN786342:AWN786488 BGJ786342:BGJ786488 BQF786342:BQF786488 CAB786342:CAB786488 CJX786342:CJX786488 CTT786342:CTT786488 DDP786342:DDP786488 DNL786342:DNL786488 DXH786342:DXH786488 EHD786342:EHD786488 EQZ786342:EQZ786488 FAV786342:FAV786488 FKR786342:FKR786488 FUN786342:FUN786488 GEJ786342:GEJ786488 GOF786342:GOF786488 GYB786342:GYB786488 HHX786342:HHX786488 HRT786342:HRT786488 IBP786342:IBP786488 ILL786342:ILL786488 IVH786342:IVH786488 JFD786342:JFD786488 JOZ786342:JOZ786488 JYV786342:JYV786488 KIR786342:KIR786488 KSN786342:KSN786488 LCJ786342:LCJ786488 LMF786342:LMF786488 LWB786342:LWB786488 MFX786342:MFX786488 MPT786342:MPT786488 MZP786342:MZP786488 NJL786342:NJL786488 NTH786342:NTH786488 ODD786342:ODD786488 OMZ786342:OMZ786488 OWV786342:OWV786488 PGR786342:PGR786488 PQN786342:PQN786488 QAJ786342:QAJ786488 QKF786342:QKF786488 QUB786342:QUB786488 RDX786342:RDX786488 RNT786342:RNT786488 RXP786342:RXP786488 SHL786342:SHL786488 SRH786342:SRH786488 TBD786342:TBD786488 TKZ786342:TKZ786488 TUV786342:TUV786488 UER786342:UER786488 UON786342:UON786488 UYJ786342:UYJ786488 VIF786342:VIF786488 VSB786342:VSB786488 WBX786342:WBX786488 WLT786342:WLT786488 WVP786342:WVP786488 H851880:H852026 JD851878:JD852024 SZ851878:SZ852024 ACV851878:ACV852024 AMR851878:AMR852024 AWN851878:AWN852024 BGJ851878:BGJ852024 BQF851878:BQF852024 CAB851878:CAB852024 CJX851878:CJX852024 CTT851878:CTT852024 DDP851878:DDP852024 DNL851878:DNL852024 DXH851878:DXH852024 EHD851878:EHD852024 EQZ851878:EQZ852024 FAV851878:FAV852024 FKR851878:FKR852024 FUN851878:FUN852024 GEJ851878:GEJ852024 GOF851878:GOF852024 GYB851878:GYB852024 HHX851878:HHX852024 HRT851878:HRT852024 IBP851878:IBP852024 ILL851878:ILL852024 IVH851878:IVH852024 JFD851878:JFD852024 JOZ851878:JOZ852024 JYV851878:JYV852024 KIR851878:KIR852024 KSN851878:KSN852024 LCJ851878:LCJ852024 LMF851878:LMF852024 LWB851878:LWB852024 MFX851878:MFX852024 MPT851878:MPT852024 MZP851878:MZP852024 NJL851878:NJL852024 NTH851878:NTH852024 ODD851878:ODD852024 OMZ851878:OMZ852024 OWV851878:OWV852024 PGR851878:PGR852024 PQN851878:PQN852024 QAJ851878:QAJ852024 QKF851878:QKF852024 QUB851878:QUB852024 RDX851878:RDX852024 RNT851878:RNT852024 RXP851878:RXP852024 SHL851878:SHL852024 SRH851878:SRH852024 TBD851878:TBD852024 TKZ851878:TKZ852024 TUV851878:TUV852024 UER851878:UER852024 UON851878:UON852024 UYJ851878:UYJ852024 VIF851878:VIF852024 VSB851878:VSB852024 WBX851878:WBX852024 WLT851878:WLT852024 WVP851878:WVP852024 H917416:H917562 JD917414:JD917560 SZ917414:SZ917560 ACV917414:ACV917560 AMR917414:AMR917560 AWN917414:AWN917560 BGJ917414:BGJ917560 BQF917414:BQF917560 CAB917414:CAB917560 CJX917414:CJX917560 CTT917414:CTT917560 DDP917414:DDP917560 DNL917414:DNL917560 DXH917414:DXH917560 EHD917414:EHD917560 EQZ917414:EQZ917560 FAV917414:FAV917560 FKR917414:FKR917560 FUN917414:FUN917560 GEJ917414:GEJ917560 GOF917414:GOF917560 GYB917414:GYB917560 HHX917414:HHX917560 HRT917414:HRT917560 IBP917414:IBP917560 ILL917414:ILL917560 IVH917414:IVH917560 JFD917414:JFD917560 JOZ917414:JOZ917560 JYV917414:JYV917560 KIR917414:KIR917560 KSN917414:KSN917560 LCJ917414:LCJ917560 LMF917414:LMF917560 LWB917414:LWB917560 MFX917414:MFX917560 MPT917414:MPT917560 MZP917414:MZP917560 NJL917414:NJL917560 NTH917414:NTH917560 ODD917414:ODD917560 OMZ917414:OMZ917560 OWV917414:OWV917560 PGR917414:PGR917560 PQN917414:PQN917560 QAJ917414:QAJ917560 QKF917414:QKF917560 QUB917414:QUB917560 RDX917414:RDX917560 RNT917414:RNT917560 RXP917414:RXP917560 SHL917414:SHL917560 SRH917414:SRH917560 TBD917414:TBD917560 TKZ917414:TKZ917560 TUV917414:TUV917560 UER917414:UER917560 UON917414:UON917560 UYJ917414:UYJ917560 VIF917414:VIF917560 VSB917414:VSB917560 WBX917414:WBX917560 WLT917414:WLT917560 WVP917414:WVP917560 H982952:H983098 JD982950:JD983096 SZ982950:SZ983096 ACV982950:ACV983096 AMR982950:AMR983096 AWN982950:AWN983096 BGJ982950:BGJ983096 BQF982950:BQF983096 CAB982950:CAB983096 CJX982950:CJX983096 CTT982950:CTT983096 DDP982950:DDP983096 DNL982950:DNL983096 DXH982950:DXH983096 EHD982950:EHD983096 EQZ982950:EQZ983096 FAV982950:FAV983096 FKR982950:FKR983096 FUN982950:FUN983096 GEJ982950:GEJ983096 GOF982950:GOF983096 GYB982950:GYB983096 HHX982950:HHX983096 HRT982950:HRT983096 IBP982950:IBP983096 ILL982950:ILL983096 IVH982950:IVH983096 JFD982950:JFD983096 JOZ982950:JOZ983096 JYV982950:JYV983096 KIR982950:KIR983096 KSN982950:KSN983096 LCJ982950:LCJ983096 LMF982950:LMF983096 LWB982950:LWB983096 MFX982950:MFX983096 MPT982950:MPT983096 MZP982950:MZP983096 NJL982950:NJL983096 NTH982950:NTH983096 ODD982950:ODD983096 OMZ982950:OMZ983096 OWV982950:OWV983096 PGR982950:PGR983096 PQN982950:PQN983096 QAJ982950:QAJ983096 QKF982950:QKF983096 QUB982950:QUB983096 RDX982950:RDX983096 RNT982950:RNT983096 RXP982950:RXP983096 SHL982950:SHL983096 SRH982950:SRH983096 TBD982950:TBD983096 TKZ982950:TKZ983096 TUV982950:TUV983096 UER982950:UER983096 UON982950:UON983096 UYJ982950:UYJ983096 VIF982950:VIF983096 VSB982950:VSB983096 WBX982950:WBX983096 WLT982950:WLT983096 WVP982950:WVP983096 H18:H25 H49 H69 H27:H45 H47 H51:H66 SZ18:SZ69 ACV18:ACV69 AMR18:AMR69 AWN18:AWN69 BGJ18:BGJ69 BQF18:BQF69 CAB18:CAB69 CJX18:CJX69 CTT18:CTT69 DDP18:DDP69 DNL18:DNL69 DXH18:DXH69 EHD18:EHD69 EQZ18:EQZ69 FAV18:FAV69 FKR18:FKR69 FUN18:FUN69 GEJ18:GEJ69 GOF18:GOF69 GYB18:GYB69 HHX18:HHX69 HRT18:HRT69 IBP18:IBP69 ILL18:ILL69 IVH18:IVH69 JFD18:JFD69 JOZ18:JOZ69 JYV18:JYV69 KIR18:KIR69 KSN18:KSN69 LCJ18:LCJ69 LMF18:LMF69 LWB18:LWB69 MFX18:MFX69 MPT18:MPT69 MZP18:MZP69 NJL18:NJL69 NTH18:NTH69 ODD18:ODD69 OMZ18:OMZ69 OWV18:OWV69 PGR18:PGR69 PQN18:PQN69 QAJ18:QAJ69 QKF18:QKF69 QUB18:QUB69 RDX18:RDX69 RNT18:RNT69 RXP18:RXP69 SHL18:SHL69 SRH18:SRH69 TBD18:TBD69 TKZ18:TKZ69 TUV18:TUV69 UER18:UER69 UON18:UON69 UYJ18:UYJ69 VIF18:VIF69 VSB18:VSB69 WBX18:WBX69 WLT18:WLT69 WVP18:WVP69 JD18:JD69" xr:uid="{00000000-0002-0000-0100-000003000000}">
      <formula1>fuenteRecursos</formula1>
    </dataValidation>
    <dataValidation type="list" allowBlank="1" showInputMessage="1" showErrorMessage="1" sqref="G65448:G65594 JC65446:JC65592 SY65446:SY65592 ACU65446:ACU65592 AMQ65446:AMQ65592 AWM65446:AWM65592 BGI65446:BGI65592 BQE65446:BQE65592 CAA65446:CAA65592 CJW65446:CJW65592 CTS65446:CTS65592 DDO65446:DDO65592 DNK65446:DNK65592 DXG65446:DXG65592 EHC65446:EHC65592 EQY65446:EQY65592 FAU65446:FAU65592 FKQ65446:FKQ65592 FUM65446:FUM65592 GEI65446:GEI65592 GOE65446:GOE65592 GYA65446:GYA65592 HHW65446:HHW65592 HRS65446:HRS65592 IBO65446:IBO65592 ILK65446:ILK65592 IVG65446:IVG65592 JFC65446:JFC65592 JOY65446:JOY65592 JYU65446:JYU65592 KIQ65446:KIQ65592 KSM65446:KSM65592 LCI65446:LCI65592 LME65446:LME65592 LWA65446:LWA65592 MFW65446:MFW65592 MPS65446:MPS65592 MZO65446:MZO65592 NJK65446:NJK65592 NTG65446:NTG65592 ODC65446:ODC65592 OMY65446:OMY65592 OWU65446:OWU65592 PGQ65446:PGQ65592 PQM65446:PQM65592 QAI65446:QAI65592 QKE65446:QKE65592 QUA65446:QUA65592 RDW65446:RDW65592 RNS65446:RNS65592 RXO65446:RXO65592 SHK65446:SHK65592 SRG65446:SRG65592 TBC65446:TBC65592 TKY65446:TKY65592 TUU65446:TUU65592 UEQ65446:UEQ65592 UOM65446:UOM65592 UYI65446:UYI65592 VIE65446:VIE65592 VSA65446:VSA65592 WBW65446:WBW65592 WLS65446:WLS65592 WVO65446:WVO65592 G130984:G131130 JC130982:JC131128 SY130982:SY131128 ACU130982:ACU131128 AMQ130982:AMQ131128 AWM130982:AWM131128 BGI130982:BGI131128 BQE130982:BQE131128 CAA130982:CAA131128 CJW130982:CJW131128 CTS130982:CTS131128 DDO130982:DDO131128 DNK130982:DNK131128 DXG130982:DXG131128 EHC130982:EHC131128 EQY130982:EQY131128 FAU130982:FAU131128 FKQ130982:FKQ131128 FUM130982:FUM131128 GEI130982:GEI131128 GOE130982:GOE131128 GYA130982:GYA131128 HHW130982:HHW131128 HRS130982:HRS131128 IBO130982:IBO131128 ILK130982:ILK131128 IVG130982:IVG131128 JFC130982:JFC131128 JOY130982:JOY131128 JYU130982:JYU131128 KIQ130982:KIQ131128 KSM130982:KSM131128 LCI130982:LCI131128 LME130982:LME131128 LWA130982:LWA131128 MFW130982:MFW131128 MPS130982:MPS131128 MZO130982:MZO131128 NJK130982:NJK131128 NTG130982:NTG131128 ODC130982:ODC131128 OMY130982:OMY131128 OWU130982:OWU131128 PGQ130982:PGQ131128 PQM130982:PQM131128 QAI130982:QAI131128 QKE130982:QKE131128 QUA130982:QUA131128 RDW130982:RDW131128 RNS130982:RNS131128 RXO130982:RXO131128 SHK130982:SHK131128 SRG130982:SRG131128 TBC130982:TBC131128 TKY130982:TKY131128 TUU130982:TUU131128 UEQ130982:UEQ131128 UOM130982:UOM131128 UYI130982:UYI131128 VIE130982:VIE131128 VSA130982:VSA131128 WBW130982:WBW131128 WLS130982:WLS131128 WVO130982:WVO131128 G196520:G196666 JC196518:JC196664 SY196518:SY196664 ACU196518:ACU196664 AMQ196518:AMQ196664 AWM196518:AWM196664 BGI196518:BGI196664 BQE196518:BQE196664 CAA196518:CAA196664 CJW196518:CJW196664 CTS196518:CTS196664 DDO196518:DDO196664 DNK196518:DNK196664 DXG196518:DXG196664 EHC196518:EHC196664 EQY196518:EQY196664 FAU196518:FAU196664 FKQ196518:FKQ196664 FUM196518:FUM196664 GEI196518:GEI196664 GOE196518:GOE196664 GYA196518:GYA196664 HHW196518:HHW196664 HRS196518:HRS196664 IBO196518:IBO196664 ILK196518:ILK196664 IVG196518:IVG196664 JFC196518:JFC196664 JOY196518:JOY196664 JYU196518:JYU196664 KIQ196518:KIQ196664 KSM196518:KSM196664 LCI196518:LCI196664 LME196518:LME196664 LWA196518:LWA196664 MFW196518:MFW196664 MPS196518:MPS196664 MZO196518:MZO196664 NJK196518:NJK196664 NTG196518:NTG196664 ODC196518:ODC196664 OMY196518:OMY196664 OWU196518:OWU196664 PGQ196518:PGQ196664 PQM196518:PQM196664 QAI196518:QAI196664 QKE196518:QKE196664 QUA196518:QUA196664 RDW196518:RDW196664 RNS196518:RNS196664 RXO196518:RXO196664 SHK196518:SHK196664 SRG196518:SRG196664 TBC196518:TBC196664 TKY196518:TKY196664 TUU196518:TUU196664 UEQ196518:UEQ196664 UOM196518:UOM196664 UYI196518:UYI196664 VIE196518:VIE196664 VSA196518:VSA196664 WBW196518:WBW196664 WLS196518:WLS196664 WVO196518:WVO196664 G262056:G262202 JC262054:JC262200 SY262054:SY262200 ACU262054:ACU262200 AMQ262054:AMQ262200 AWM262054:AWM262200 BGI262054:BGI262200 BQE262054:BQE262200 CAA262054:CAA262200 CJW262054:CJW262200 CTS262054:CTS262200 DDO262054:DDO262200 DNK262054:DNK262200 DXG262054:DXG262200 EHC262054:EHC262200 EQY262054:EQY262200 FAU262054:FAU262200 FKQ262054:FKQ262200 FUM262054:FUM262200 GEI262054:GEI262200 GOE262054:GOE262200 GYA262054:GYA262200 HHW262054:HHW262200 HRS262054:HRS262200 IBO262054:IBO262200 ILK262054:ILK262200 IVG262054:IVG262200 JFC262054:JFC262200 JOY262054:JOY262200 JYU262054:JYU262200 KIQ262054:KIQ262200 KSM262054:KSM262200 LCI262054:LCI262200 LME262054:LME262200 LWA262054:LWA262200 MFW262054:MFW262200 MPS262054:MPS262200 MZO262054:MZO262200 NJK262054:NJK262200 NTG262054:NTG262200 ODC262054:ODC262200 OMY262054:OMY262200 OWU262054:OWU262200 PGQ262054:PGQ262200 PQM262054:PQM262200 QAI262054:QAI262200 QKE262054:QKE262200 QUA262054:QUA262200 RDW262054:RDW262200 RNS262054:RNS262200 RXO262054:RXO262200 SHK262054:SHK262200 SRG262054:SRG262200 TBC262054:TBC262200 TKY262054:TKY262200 TUU262054:TUU262200 UEQ262054:UEQ262200 UOM262054:UOM262200 UYI262054:UYI262200 VIE262054:VIE262200 VSA262054:VSA262200 WBW262054:WBW262200 WLS262054:WLS262200 WVO262054:WVO262200 G327592:G327738 JC327590:JC327736 SY327590:SY327736 ACU327590:ACU327736 AMQ327590:AMQ327736 AWM327590:AWM327736 BGI327590:BGI327736 BQE327590:BQE327736 CAA327590:CAA327736 CJW327590:CJW327736 CTS327590:CTS327736 DDO327590:DDO327736 DNK327590:DNK327736 DXG327590:DXG327736 EHC327590:EHC327736 EQY327590:EQY327736 FAU327590:FAU327736 FKQ327590:FKQ327736 FUM327590:FUM327736 GEI327590:GEI327736 GOE327590:GOE327736 GYA327590:GYA327736 HHW327590:HHW327736 HRS327590:HRS327736 IBO327590:IBO327736 ILK327590:ILK327736 IVG327590:IVG327736 JFC327590:JFC327736 JOY327590:JOY327736 JYU327590:JYU327736 KIQ327590:KIQ327736 KSM327590:KSM327736 LCI327590:LCI327736 LME327590:LME327736 LWA327590:LWA327736 MFW327590:MFW327736 MPS327590:MPS327736 MZO327590:MZO327736 NJK327590:NJK327736 NTG327590:NTG327736 ODC327590:ODC327736 OMY327590:OMY327736 OWU327590:OWU327736 PGQ327590:PGQ327736 PQM327590:PQM327736 QAI327590:QAI327736 QKE327590:QKE327736 QUA327590:QUA327736 RDW327590:RDW327736 RNS327590:RNS327736 RXO327590:RXO327736 SHK327590:SHK327736 SRG327590:SRG327736 TBC327590:TBC327736 TKY327590:TKY327736 TUU327590:TUU327736 UEQ327590:UEQ327736 UOM327590:UOM327736 UYI327590:UYI327736 VIE327590:VIE327736 VSA327590:VSA327736 WBW327590:WBW327736 WLS327590:WLS327736 WVO327590:WVO327736 G393128:G393274 JC393126:JC393272 SY393126:SY393272 ACU393126:ACU393272 AMQ393126:AMQ393272 AWM393126:AWM393272 BGI393126:BGI393272 BQE393126:BQE393272 CAA393126:CAA393272 CJW393126:CJW393272 CTS393126:CTS393272 DDO393126:DDO393272 DNK393126:DNK393272 DXG393126:DXG393272 EHC393126:EHC393272 EQY393126:EQY393272 FAU393126:FAU393272 FKQ393126:FKQ393272 FUM393126:FUM393272 GEI393126:GEI393272 GOE393126:GOE393272 GYA393126:GYA393272 HHW393126:HHW393272 HRS393126:HRS393272 IBO393126:IBO393272 ILK393126:ILK393272 IVG393126:IVG393272 JFC393126:JFC393272 JOY393126:JOY393272 JYU393126:JYU393272 KIQ393126:KIQ393272 KSM393126:KSM393272 LCI393126:LCI393272 LME393126:LME393272 LWA393126:LWA393272 MFW393126:MFW393272 MPS393126:MPS393272 MZO393126:MZO393272 NJK393126:NJK393272 NTG393126:NTG393272 ODC393126:ODC393272 OMY393126:OMY393272 OWU393126:OWU393272 PGQ393126:PGQ393272 PQM393126:PQM393272 QAI393126:QAI393272 QKE393126:QKE393272 QUA393126:QUA393272 RDW393126:RDW393272 RNS393126:RNS393272 RXO393126:RXO393272 SHK393126:SHK393272 SRG393126:SRG393272 TBC393126:TBC393272 TKY393126:TKY393272 TUU393126:TUU393272 UEQ393126:UEQ393272 UOM393126:UOM393272 UYI393126:UYI393272 VIE393126:VIE393272 VSA393126:VSA393272 WBW393126:WBW393272 WLS393126:WLS393272 WVO393126:WVO393272 G458664:G458810 JC458662:JC458808 SY458662:SY458808 ACU458662:ACU458808 AMQ458662:AMQ458808 AWM458662:AWM458808 BGI458662:BGI458808 BQE458662:BQE458808 CAA458662:CAA458808 CJW458662:CJW458808 CTS458662:CTS458808 DDO458662:DDO458808 DNK458662:DNK458808 DXG458662:DXG458808 EHC458662:EHC458808 EQY458662:EQY458808 FAU458662:FAU458808 FKQ458662:FKQ458808 FUM458662:FUM458808 GEI458662:GEI458808 GOE458662:GOE458808 GYA458662:GYA458808 HHW458662:HHW458808 HRS458662:HRS458808 IBO458662:IBO458808 ILK458662:ILK458808 IVG458662:IVG458808 JFC458662:JFC458808 JOY458662:JOY458808 JYU458662:JYU458808 KIQ458662:KIQ458808 KSM458662:KSM458808 LCI458662:LCI458808 LME458662:LME458808 LWA458662:LWA458808 MFW458662:MFW458808 MPS458662:MPS458808 MZO458662:MZO458808 NJK458662:NJK458808 NTG458662:NTG458808 ODC458662:ODC458808 OMY458662:OMY458808 OWU458662:OWU458808 PGQ458662:PGQ458808 PQM458662:PQM458808 QAI458662:QAI458808 QKE458662:QKE458808 QUA458662:QUA458808 RDW458662:RDW458808 RNS458662:RNS458808 RXO458662:RXO458808 SHK458662:SHK458808 SRG458662:SRG458808 TBC458662:TBC458808 TKY458662:TKY458808 TUU458662:TUU458808 UEQ458662:UEQ458808 UOM458662:UOM458808 UYI458662:UYI458808 VIE458662:VIE458808 VSA458662:VSA458808 WBW458662:WBW458808 WLS458662:WLS458808 WVO458662:WVO458808 G524200:G524346 JC524198:JC524344 SY524198:SY524344 ACU524198:ACU524344 AMQ524198:AMQ524344 AWM524198:AWM524344 BGI524198:BGI524344 BQE524198:BQE524344 CAA524198:CAA524344 CJW524198:CJW524344 CTS524198:CTS524344 DDO524198:DDO524344 DNK524198:DNK524344 DXG524198:DXG524344 EHC524198:EHC524344 EQY524198:EQY524344 FAU524198:FAU524344 FKQ524198:FKQ524344 FUM524198:FUM524344 GEI524198:GEI524344 GOE524198:GOE524344 GYA524198:GYA524344 HHW524198:HHW524344 HRS524198:HRS524344 IBO524198:IBO524344 ILK524198:ILK524344 IVG524198:IVG524344 JFC524198:JFC524344 JOY524198:JOY524344 JYU524198:JYU524344 KIQ524198:KIQ524344 KSM524198:KSM524344 LCI524198:LCI524344 LME524198:LME524344 LWA524198:LWA524344 MFW524198:MFW524344 MPS524198:MPS524344 MZO524198:MZO524344 NJK524198:NJK524344 NTG524198:NTG524344 ODC524198:ODC524344 OMY524198:OMY524344 OWU524198:OWU524344 PGQ524198:PGQ524344 PQM524198:PQM524344 QAI524198:QAI524344 QKE524198:QKE524344 QUA524198:QUA524344 RDW524198:RDW524344 RNS524198:RNS524344 RXO524198:RXO524344 SHK524198:SHK524344 SRG524198:SRG524344 TBC524198:TBC524344 TKY524198:TKY524344 TUU524198:TUU524344 UEQ524198:UEQ524344 UOM524198:UOM524344 UYI524198:UYI524344 VIE524198:VIE524344 VSA524198:VSA524344 WBW524198:WBW524344 WLS524198:WLS524344 WVO524198:WVO524344 G589736:G589882 JC589734:JC589880 SY589734:SY589880 ACU589734:ACU589880 AMQ589734:AMQ589880 AWM589734:AWM589880 BGI589734:BGI589880 BQE589734:BQE589880 CAA589734:CAA589880 CJW589734:CJW589880 CTS589734:CTS589880 DDO589734:DDO589880 DNK589734:DNK589880 DXG589734:DXG589880 EHC589734:EHC589880 EQY589734:EQY589880 FAU589734:FAU589880 FKQ589734:FKQ589880 FUM589734:FUM589880 GEI589734:GEI589880 GOE589734:GOE589880 GYA589734:GYA589880 HHW589734:HHW589880 HRS589734:HRS589880 IBO589734:IBO589880 ILK589734:ILK589880 IVG589734:IVG589880 JFC589734:JFC589880 JOY589734:JOY589880 JYU589734:JYU589880 KIQ589734:KIQ589880 KSM589734:KSM589880 LCI589734:LCI589880 LME589734:LME589880 LWA589734:LWA589880 MFW589734:MFW589880 MPS589734:MPS589880 MZO589734:MZO589880 NJK589734:NJK589880 NTG589734:NTG589880 ODC589734:ODC589880 OMY589734:OMY589880 OWU589734:OWU589880 PGQ589734:PGQ589880 PQM589734:PQM589880 QAI589734:QAI589880 QKE589734:QKE589880 QUA589734:QUA589880 RDW589734:RDW589880 RNS589734:RNS589880 RXO589734:RXO589880 SHK589734:SHK589880 SRG589734:SRG589880 TBC589734:TBC589880 TKY589734:TKY589880 TUU589734:TUU589880 UEQ589734:UEQ589880 UOM589734:UOM589880 UYI589734:UYI589880 VIE589734:VIE589880 VSA589734:VSA589880 WBW589734:WBW589880 WLS589734:WLS589880 WVO589734:WVO589880 G655272:G655418 JC655270:JC655416 SY655270:SY655416 ACU655270:ACU655416 AMQ655270:AMQ655416 AWM655270:AWM655416 BGI655270:BGI655416 BQE655270:BQE655416 CAA655270:CAA655416 CJW655270:CJW655416 CTS655270:CTS655416 DDO655270:DDO655416 DNK655270:DNK655416 DXG655270:DXG655416 EHC655270:EHC655416 EQY655270:EQY655416 FAU655270:FAU655416 FKQ655270:FKQ655416 FUM655270:FUM655416 GEI655270:GEI655416 GOE655270:GOE655416 GYA655270:GYA655416 HHW655270:HHW655416 HRS655270:HRS655416 IBO655270:IBO655416 ILK655270:ILK655416 IVG655270:IVG655416 JFC655270:JFC655416 JOY655270:JOY655416 JYU655270:JYU655416 KIQ655270:KIQ655416 KSM655270:KSM655416 LCI655270:LCI655416 LME655270:LME655416 LWA655270:LWA655416 MFW655270:MFW655416 MPS655270:MPS655416 MZO655270:MZO655416 NJK655270:NJK655416 NTG655270:NTG655416 ODC655270:ODC655416 OMY655270:OMY655416 OWU655270:OWU655416 PGQ655270:PGQ655416 PQM655270:PQM655416 QAI655270:QAI655416 QKE655270:QKE655416 QUA655270:QUA655416 RDW655270:RDW655416 RNS655270:RNS655416 RXO655270:RXO655416 SHK655270:SHK655416 SRG655270:SRG655416 TBC655270:TBC655416 TKY655270:TKY655416 TUU655270:TUU655416 UEQ655270:UEQ655416 UOM655270:UOM655416 UYI655270:UYI655416 VIE655270:VIE655416 VSA655270:VSA655416 WBW655270:WBW655416 WLS655270:WLS655416 WVO655270:WVO655416 G720808:G720954 JC720806:JC720952 SY720806:SY720952 ACU720806:ACU720952 AMQ720806:AMQ720952 AWM720806:AWM720952 BGI720806:BGI720952 BQE720806:BQE720952 CAA720806:CAA720952 CJW720806:CJW720952 CTS720806:CTS720952 DDO720806:DDO720952 DNK720806:DNK720952 DXG720806:DXG720952 EHC720806:EHC720952 EQY720806:EQY720952 FAU720806:FAU720952 FKQ720806:FKQ720952 FUM720806:FUM720952 GEI720806:GEI720952 GOE720806:GOE720952 GYA720806:GYA720952 HHW720806:HHW720952 HRS720806:HRS720952 IBO720806:IBO720952 ILK720806:ILK720952 IVG720806:IVG720952 JFC720806:JFC720952 JOY720806:JOY720952 JYU720806:JYU720952 KIQ720806:KIQ720952 KSM720806:KSM720952 LCI720806:LCI720952 LME720806:LME720952 LWA720806:LWA720952 MFW720806:MFW720952 MPS720806:MPS720952 MZO720806:MZO720952 NJK720806:NJK720952 NTG720806:NTG720952 ODC720806:ODC720952 OMY720806:OMY720952 OWU720806:OWU720952 PGQ720806:PGQ720952 PQM720806:PQM720952 QAI720806:QAI720952 QKE720806:QKE720952 QUA720806:QUA720952 RDW720806:RDW720952 RNS720806:RNS720952 RXO720806:RXO720952 SHK720806:SHK720952 SRG720806:SRG720952 TBC720806:TBC720952 TKY720806:TKY720952 TUU720806:TUU720952 UEQ720806:UEQ720952 UOM720806:UOM720952 UYI720806:UYI720952 VIE720806:VIE720952 VSA720806:VSA720952 WBW720806:WBW720952 WLS720806:WLS720952 WVO720806:WVO720952 G786344:G786490 JC786342:JC786488 SY786342:SY786488 ACU786342:ACU786488 AMQ786342:AMQ786488 AWM786342:AWM786488 BGI786342:BGI786488 BQE786342:BQE786488 CAA786342:CAA786488 CJW786342:CJW786488 CTS786342:CTS786488 DDO786342:DDO786488 DNK786342:DNK786488 DXG786342:DXG786488 EHC786342:EHC786488 EQY786342:EQY786488 FAU786342:FAU786488 FKQ786342:FKQ786488 FUM786342:FUM786488 GEI786342:GEI786488 GOE786342:GOE786488 GYA786342:GYA786488 HHW786342:HHW786488 HRS786342:HRS786488 IBO786342:IBO786488 ILK786342:ILK786488 IVG786342:IVG786488 JFC786342:JFC786488 JOY786342:JOY786488 JYU786342:JYU786488 KIQ786342:KIQ786488 KSM786342:KSM786488 LCI786342:LCI786488 LME786342:LME786488 LWA786342:LWA786488 MFW786342:MFW786488 MPS786342:MPS786488 MZO786342:MZO786488 NJK786342:NJK786488 NTG786342:NTG786488 ODC786342:ODC786488 OMY786342:OMY786488 OWU786342:OWU786488 PGQ786342:PGQ786488 PQM786342:PQM786488 QAI786342:QAI786488 QKE786342:QKE786488 QUA786342:QUA786488 RDW786342:RDW786488 RNS786342:RNS786488 RXO786342:RXO786488 SHK786342:SHK786488 SRG786342:SRG786488 TBC786342:TBC786488 TKY786342:TKY786488 TUU786342:TUU786488 UEQ786342:UEQ786488 UOM786342:UOM786488 UYI786342:UYI786488 VIE786342:VIE786488 VSA786342:VSA786488 WBW786342:WBW786488 WLS786342:WLS786488 WVO786342:WVO786488 G851880:G852026 JC851878:JC852024 SY851878:SY852024 ACU851878:ACU852024 AMQ851878:AMQ852024 AWM851878:AWM852024 BGI851878:BGI852024 BQE851878:BQE852024 CAA851878:CAA852024 CJW851878:CJW852024 CTS851878:CTS852024 DDO851878:DDO852024 DNK851878:DNK852024 DXG851878:DXG852024 EHC851878:EHC852024 EQY851878:EQY852024 FAU851878:FAU852024 FKQ851878:FKQ852024 FUM851878:FUM852024 GEI851878:GEI852024 GOE851878:GOE852024 GYA851878:GYA852024 HHW851878:HHW852024 HRS851878:HRS852024 IBO851878:IBO852024 ILK851878:ILK852024 IVG851878:IVG852024 JFC851878:JFC852024 JOY851878:JOY852024 JYU851878:JYU852024 KIQ851878:KIQ852024 KSM851878:KSM852024 LCI851878:LCI852024 LME851878:LME852024 LWA851878:LWA852024 MFW851878:MFW852024 MPS851878:MPS852024 MZO851878:MZO852024 NJK851878:NJK852024 NTG851878:NTG852024 ODC851878:ODC852024 OMY851878:OMY852024 OWU851878:OWU852024 PGQ851878:PGQ852024 PQM851878:PQM852024 QAI851878:QAI852024 QKE851878:QKE852024 QUA851878:QUA852024 RDW851878:RDW852024 RNS851878:RNS852024 RXO851878:RXO852024 SHK851878:SHK852024 SRG851878:SRG852024 TBC851878:TBC852024 TKY851878:TKY852024 TUU851878:TUU852024 UEQ851878:UEQ852024 UOM851878:UOM852024 UYI851878:UYI852024 VIE851878:VIE852024 VSA851878:VSA852024 WBW851878:WBW852024 WLS851878:WLS852024 WVO851878:WVO852024 G917416:G917562 JC917414:JC917560 SY917414:SY917560 ACU917414:ACU917560 AMQ917414:AMQ917560 AWM917414:AWM917560 BGI917414:BGI917560 BQE917414:BQE917560 CAA917414:CAA917560 CJW917414:CJW917560 CTS917414:CTS917560 DDO917414:DDO917560 DNK917414:DNK917560 DXG917414:DXG917560 EHC917414:EHC917560 EQY917414:EQY917560 FAU917414:FAU917560 FKQ917414:FKQ917560 FUM917414:FUM917560 GEI917414:GEI917560 GOE917414:GOE917560 GYA917414:GYA917560 HHW917414:HHW917560 HRS917414:HRS917560 IBO917414:IBO917560 ILK917414:ILK917560 IVG917414:IVG917560 JFC917414:JFC917560 JOY917414:JOY917560 JYU917414:JYU917560 KIQ917414:KIQ917560 KSM917414:KSM917560 LCI917414:LCI917560 LME917414:LME917560 LWA917414:LWA917560 MFW917414:MFW917560 MPS917414:MPS917560 MZO917414:MZO917560 NJK917414:NJK917560 NTG917414:NTG917560 ODC917414:ODC917560 OMY917414:OMY917560 OWU917414:OWU917560 PGQ917414:PGQ917560 PQM917414:PQM917560 QAI917414:QAI917560 QKE917414:QKE917560 QUA917414:QUA917560 RDW917414:RDW917560 RNS917414:RNS917560 RXO917414:RXO917560 SHK917414:SHK917560 SRG917414:SRG917560 TBC917414:TBC917560 TKY917414:TKY917560 TUU917414:TUU917560 UEQ917414:UEQ917560 UOM917414:UOM917560 UYI917414:UYI917560 VIE917414:VIE917560 VSA917414:VSA917560 WBW917414:WBW917560 WLS917414:WLS917560 WVO917414:WVO917560 G982952:G983098 JC982950:JC983096 SY982950:SY983096 ACU982950:ACU983096 AMQ982950:AMQ983096 AWM982950:AWM983096 BGI982950:BGI983096 BQE982950:BQE983096 CAA982950:CAA983096 CJW982950:CJW983096 CTS982950:CTS983096 DDO982950:DDO983096 DNK982950:DNK983096 DXG982950:DXG983096 EHC982950:EHC983096 EQY982950:EQY983096 FAU982950:FAU983096 FKQ982950:FKQ983096 FUM982950:FUM983096 GEI982950:GEI983096 GOE982950:GOE983096 GYA982950:GYA983096 HHW982950:HHW983096 HRS982950:HRS983096 IBO982950:IBO983096 ILK982950:ILK983096 IVG982950:IVG983096 JFC982950:JFC983096 JOY982950:JOY983096 JYU982950:JYU983096 KIQ982950:KIQ983096 KSM982950:KSM983096 LCI982950:LCI983096 LME982950:LME983096 LWA982950:LWA983096 MFW982950:MFW983096 MPS982950:MPS983096 MZO982950:MZO983096 NJK982950:NJK983096 NTG982950:NTG983096 ODC982950:ODC983096 OMY982950:OMY983096 OWU982950:OWU983096 PGQ982950:PGQ983096 PQM982950:PQM983096 QAI982950:QAI983096 QKE982950:QKE983096 QUA982950:QUA983096 RDW982950:RDW983096 RNS982950:RNS983096 RXO982950:RXO983096 SHK982950:SHK983096 SRG982950:SRG983096 TBC982950:TBC983096 TKY982950:TKY983096 TUU982950:TUU983096 UEQ982950:UEQ983096 UOM982950:UOM983096 UYI982950:UYI983096 VIE982950:VIE983096 VSA982950:VSA983096 WBW982950:WBW983096 WLS982950:WLS983096 WVO982950:WVO983096 G18:G25 G49 G69 G27:G45 G47 G51:G66 JC18:JC69 SY18:SY69 ACU18:ACU69 AMQ18:AMQ69 AWM18:AWM69 BGI18:BGI69 BQE18:BQE69 CAA18:CAA69 CJW18:CJW69 CTS18:CTS69 DDO18:DDO69 DNK18:DNK69 DXG18:DXG69 EHC18:EHC69 EQY18:EQY69 FAU18:FAU69 FKQ18:FKQ69 FUM18:FUM69 GEI18:GEI69 GOE18:GOE69 GYA18:GYA69 HHW18:HHW69 HRS18:HRS69 IBO18:IBO69 ILK18:ILK69 IVG18:IVG69 JFC18:JFC69 JOY18:JOY69 JYU18:JYU69 KIQ18:KIQ69 KSM18:KSM69 LCI18:LCI69 LME18:LME69 LWA18:LWA69 MFW18:MFW69 MPS18:MPS69 MZO18:MZO69 NJK18:NJK69 NTG18:NTG69 ODC18:ODC69 OMY18:OMY69 OWU18:OWU69 PGQ18:PGQ69 PQM18:PQM69 QAI18:QAI69 QKE18:QKE69 QUA18:QUA69 RDW18:RDW69 RNS18:RNS69 RXO18:RXO69 SHK18:SHK69 SRG18:SRG69 TBC18:TBC69 TKY18:TKY69 TUU18:TUU69 UEQ18:UEQ69 UOM18:UOM69 UYI18:UYI69 VIE18:VIE69 VSA18:VSA69 WBW18:WBW69 WLS18:WLS69 WVO18:WVO69" xr:uid="{00000000-0002-0000-0100-000004000000}">
      <formula1>modalidad</formula1>
    </dataValidation>
  </dataValidations>
  <pageMargins left="0.7" right="0.7" top="0.75" bottom="0.75" header="0.3" footer="0.3"/>
  <pageSetup orientation="portrait" r:id="rId1"/>
  <ignoredErrors>
    <ignoredError sqref="J26" unlocked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P101"/>
  <sheetViews>
    <sheetView topLeftCell="F74" zoomScale="90" zoomScaleNormal="90" workbookViewId="0">
      <selection activeCell="K84" sqref="K84"/>
    </sheetView>
  </sheetViews>
  <sheetFormatPr baseColWidth="10" defaultColWidth="19.88671875" defaultRowHeight="14.4" x14ac:dyDescent="0.3"/>
  <cols>
    <col min="1" max="2" width="19.88671875" style="1" customWidth="1"/>
    <col min="3" max="3" width="37.44140625" style="1" customWidth="1"/>
    <col min="4" max="4" width="70.88671875" style="1" customWidth="1"/>
    <col min="5" max="5" width="16.109375" style="1" customWidth="1"/>
    <col min="6" max="6" width="16.109375" style="3" customWidth="1"/>
    <col min="7" max="7" width="19.88671875" style="4"/>
    <col min="8" max="8" width="17.33203125" style="4" customWidth="1"/>
    <col min="9" max="9" width="19.44140625" style="4" customWidth="1"/>
    <col min="10" max="10" width="23.44140625" style="3" customWidth="1"/>
    <col min="11" max="11" width="22.77734375" style="4" customWidth="1"/>
    <col min="12" max="12" width="19.88671875" style="4" customWidth="1"/>
    <col min="13" max="13" width="29.109375" style="3" customWidth="1"/>
    <col min="14" max="14" width="25.6640625" style="3" customWidth="1"/>
    <col min="15" max="16384" width="19.88671875" style="1"/>
  </cols>
  <sheetData>
    <row r="2" spans="3:10" x14ac:dyDescent="0.3">
      <c r="C2" s="2" t="s">
        <v>0</v>
      </c>
    </row>
    <row r="3" spans="3:10" x14ac:dyDescent="0.3">
      <c r="C3" s="2"/>
    </row>
    <row r="4" spans="3:10" x14ac:dyDescent="0.3">
      <c r="C4" s="2" t="s">
        <v>1</v>
      </c>
    </row>
    <row r="5" spans="3:10" ht="29.25" customHeight="1" x14ac:dyDescent="0.3">
      <c r="C5" s="5" t="s">
        <v>2</v>
      </c>
      <c r="D5" s="6" t="s">
        <v>3</v>
      </c>
      <c r="G5" s="400" t="s">
        <v>4</v>
      </c>
      <c r="H5" s="401"/>
      <c r="I5" s="401"/>
      <c r="J5" s="402"/>
    </row>
    <row r="6" spans="3:10" x14ac:dyDescent="0.3">
      <c r="C6" s="5" t="s">
        <v>5</v>
      </c>
      <c r="D6" s="6" t="s">
        <v>6</v>
      </c>
      <c r="G6" s="403"/>
      <c r="H6" s="404"/>
      <c r="I6" s="404"/>
      <c r="J6" s="405"/>
    </row>
    <row r="7" spans="3:10" x14ac:dyDescent="0.3">
      <c r="C7" s="5" t="s">
        <v>7</v>
      </c>
      <c r="D7" s="7"/>
      <c r="G7" s="403"/>
      <c r="H7" s="404"/>
      <c r="I7" s="404"/>
      <c r="J7" s="405"/>
    </row>
    <row r="8" spans="3:10" x14ac:dyDescent="0.3">
      <c r="C8" s="5" t="s">
        <v>8</v>
      </c>
      <c r="D8" s="8"/>
      <c r="G8" s="403"/>
      <c r="H8" s="404"/>
      <c r="I8" s="404"/>
      <c r="J8" s="405"/>
    </row>
    <row r="9" spans="3:10" ht="59.25" customHeight="1" x14ac:dyDescent="0.3">
      <c r="C9" s="5" t="s">
        <v>9</v>
      </c>
      <c r="D9" s="9" t="s">
        <v>199</v>
      </c>
      <c r="G9" s="406"/>
      <c r="H9" s="407"/>
      <c r="I9" s="407"/>
      <c r="J9" s="408"/>
    </row>
    <row r="10" spans="3:10" ht="45" customHeight="1" x14ac:dyDescent="0.3">
      <c r="C10" s="44" t="s">
        <v>10</v>
      </c>
      <c r="D10" s="9" t="s">
        <v>11</v>
      </c>
    </row>
    <row r="11" spans="3:10" x14ac:dyDescent="0.3">
      <c r="C11" s="44" t="s">
        <v>12</v>
      </c>
      <c r="D11" s="43" t="s">
        <v>13</v>
      </c>
      <c r="G11" s="400" t="s">
        <v>14</v>
      </c>
      <c r="H11" s="401"/>
      <c r="I11" s="401"/>
      <c r="J11" s="402"/>
    </row>
    <row r="12" spans="3:10" ht="36" customHeight="1" x14ac:dyDescent="0.35">
      <c r="C12" s="44" t="s">
        <v>15</v>
      </c>
      <c r="D12" s="41">
        <f>+J81</f>
        <v>4067760000</v>
      </c>
      <c r="G12" s="403"/>
      <c r="H12" s="404"/>
      <c r="I12" s="404"/>
      <c r="J12" s="405"/>
    </row>
    <row r="13" spans="3:10" ht="18" x14ac:dyDescent="0.35">
      <c r="C13" s="44" t="s">
        <v>16</v>
      </c>
      <c r="D13" s="41">
        <v>364000000</v>
      </c>
      <c r="G13" s="403"/>
      <c r="H13" s="404"/>
      <c r="I13" s="404"/>
      <c r="J13" s="405"/>
    </row>
    <row r="14" spans="3:10" ht="18" x14ac:dyDescent="0.35">
      <c r="C14" s="44" t="s">
        <v>17</v>
      </c>
      <c r="D14" s="41">
        <v>36400000</v>
      </c>
      <c r="G14" s="403"/>
      <c r="H14" s="404"/>
      <c r="I14" s="404"/>
      <c r="J14" s="405"/>
    </row>
    <row r="15" spans="3:10" ht="18" x14ac:dyDescent="0.35">
      <c r="C15" s="44" t="s">
        <v>18</v>
      </c>
      <c r="D15" s="42" t="s">
        <v>198</v>
      </c>
      <c r="G15" s="406"/>
      <c r="H15" s="407"/>
      <c r="I15" s="407"/>
      <c r="J15" s="408"/>
    </row>
    <row r="16" spans="3:10" x14ac:dyDescent="0.3">
      <c r="D16" s="10"/>
      <c r="J16" s="4"/>
    </row>
    <row r="17" spans="1:16" ht="75" customHeight="1" x14ac:dyDescent="0.3">
      <c r="A17" s="11" t="s">
        <v>93</v>
      </c>
      <c r="B17" s="11" t="s">
        <v>92</v>
      </c>
      <c r="C17" s="11" t="s">
        <v>19</v>
      </c>
      <c r="D17" s="11" t="s">
        <v>20</v>
      </c>
      <c r="E17" s="11" t="s">
        <v>21</v>
      </c>
      <c r="F17" s="11" t="s">
        <v>22</v>
      </c>
      <c r="G17" s="11" t="s">
        <v>23</v>
      </c>
      <c r="H17" s="11" t="s">
        <v>24</v>
      </c>
      <c r="I17" s="11" t="s">
        <v>25</v>
      </c>
      <c r="J17" s="11" t="s">
        <v>26</v>
      </c>
      <c r="K17" s="11" t="s">
        <v>27</v>
      </c>
      <c r="L17" s="11" t="s">
        <v>28</v>
      </c>
      <c r="M17" s="11" t="s">
        <v>29</v>
      </c>
    </row>
    <row r="18" spans="1:16" ht="57.6" x14ac:dyDescent="0.3">
      <c r="A18" s="17" t="s">
        <v>179</v>
      </c>
      <c r="B18" s="21"/>
      <c r="C18" s="45" t="s">
        <v>51</v>
      </c>
      <c r="D18" s="45" t="s">
        <v>139</v>
      </c>
      <c r="E18" s="13" t="s">
        <v>30</v>
      </c>
      <c r="F18" s="14">
        <v>10</v>
      </c>
      <c r="G18" s="14" t="s">
        <v>31</v>
      </c>
      <c r="H18" s="14" t="s">
        <v>79</v>
      </c>
      <c r="I18" s="145">
        <v>45634000</v>
      </c>
      <c r="J18" s="145">
        <v>45634000</v>
      </c>
      <c r="K18" s="14" t="s">
        <v>33</v>
      </c>
      <c r="L18" s="14" t="s">
        <v>33</v>
      </c>
      <c r="M18" s="16" t="s">
        <v>34</v>
      </c>
      <c r="N18" s="3" t="str">
        <f>IF(J18=I18,"","Ajustar")</f>
        <v/>
      </c>
    </row>
    <row r="19" spans="1:16" ht="57" customHeight="1" x14ac:dyDescent="0.3">
      <c r="A19" s="17" t="s">
        <v>179</v>
      </c>
      <c r="B19" s="21"/>
      <c r="C19" s="45">
        <v>85121600</v>
      </c>
      <c r="D19" s="45" t="s">
        <v>140</v>
      </c>
      <c r="E19" s="13" t="s">
        <v>30</v>
      </c>
      <c r="F19" s="14">
        <v>10</v>
      </c>
      <c r="G19" s="14" t="s">
        <v>31</v>
      </c>
      <c r="H19" s="14" t="s">
        <v>79</v>
      </c>
      <c r="I19" s="145">
        <v>29920000</v>
      </c>
      <c r="J19" s="145">
        <v>29920000</v>
      </c>
      <c r="K19" s="14" t="s">
        <v>33</v>
      </c>
      <c r="L19" s="14" t="s">
        <v>33</v>
      </c>
      <c r="M19" s="16" t="s">
        <v>34</v>
      </c>
      <c r="N19" s="3" t="str">
        <f t="shared" ref="N19:N25" si="0">IF(J19=I19,"","Ajustar")</f>
        <v/>
      </c>
    </row>
    <row r="20" spans="1:16" ht="57" customHeight="1" x14ac:dyDescent="0.3">
      <c r="A20" s="17" t="s">
        <v>179</v>
      </c>
      <c r="B20" s="21"/>
      <c r="C20" s="45">
        <v>85121601</v>
      </c>
      <c r="D20" s="45" t="s">
        <v>141</v>
      </c>
      <c r="E20" s="13" t="s">
        <v>30</v>
      </c>
      <c r="F20" s="14">
        <v>10</v>
      </c>
      <c r="G20" s="14" t="s">
        <v>31</v>
      </c>
      <c r="H20" s="14" t="s">
        <v>79</v>
      </c>
      <c r="I20" s="145">
        <v>48000000</v>
      </c>
      <c r="J20" s="145">
        <v>48000000</v>
      </c>
      <c r="K20" s="14" t="s">
        <v>33</v>
      </c>
      <c r="L20" s="14" t="s">
        <v>33</v>
      </c>
      <c r="M20" s="16" t="s">
        <v>34</v>
      </c>
      <c r="N20" s="3" t="str">
        <f t="shared" si="0"/>
        <v/>
      </c>
    </row>
    <row r="21" spans="1:16" ht="46.5" customHeight="1" x14ac:dyDescent="0.3">
      <c r="A21" s="17" t="s">
        <v>179</v>
      </c>
      <c r="B21" s="21"/>
      <c r="C21" s="45">
        <v>93141500</v>
      </c>
      <c r="D21" s="45" t="s">
        <v>146</v>
      </c>
      <c r="E21" s="13" t="s">
        <v>30</v>
      </c>
      <c r="F21" s="14">
        <v>11</v>
      </c>
      <c r="G21" s="14" t="s">
        <v>31</v>
      </c>
      <c r="H21" s="14" t="s">
        <v>79</v>
      </c>
      <c r="I21" s="145">
        <v>57650000</v>
      </c>
      <c r="J21" s="145">
        <v>57650000</v>
      </c>
      <c r="K21" s="14" t="s">
        <v>58</v>
      </c>
      <c r="L21" s="14" t="s">
        <v>33</v>
      </c>
      <c r="M21" s="16" t="s">
        <v>34</v>
      </c>
      <c r="N21" s="3" t="str">
        <f t="shared" si="0"/>
        <v/>
      </c>
    </row>
    <row r="22" spans="1:16" ht="41.1" customHeight="1" x14ac:dyDescent="0.3">
      <c r="A22" s="17" t="s">
        <v>179</v>
      </c>
      <c r="B22" s="21"/>
      <c r="C22" s="45">
        <v>85122100</v>
      </c>
      <c r="D22" s="45" t="s">
        <v>147</v>
      </c>
      <c r="E22" s="13" t="s">
        <v>30</v>
      </c>
      <c r="F22" s="14">
        <v>11</v>
      </c>
      <c r="G22" s="14" t="s">
        <v>31</v>
      </c>
      <c r="H22" s="14" t="s">
        <v>79</v>
      </c>
      <c r="I22" s="145">
        <v>38500000</v>
      </c>
      <c r="J22" s="145">
        <v>38500000</v>
      </c>
      <c r="K22" s="14" t="s">
        <v>58</v>
      </c>
      <c r="L22" s="14" t="s">
        <v>33</v>
      </c>
      <c r="M22" s="16" t="s">
        <v>34</v>
      </c>
      <c r="N22" s="3" t="str">
        <f t="shared" si="0"/>
        <v/>
      </c>
    </row>
    <row r="23" spans="1:16" ht="48" customHeight="1" x14ac:dyDescent="0.3">
      <c r="A23" s="17" t="s">
        <v>179</v>
      </c>
      <c r="B23" s="21"/>
      <c r="C23" s="45">
        <v>85122100</v>
      </c>
      <c r="D23" s="45" t="s">
        <v>148</v>
      </c>
      <c r="E23" s="13" t="s">
        <v>30</v>
      </c>
      <c r="F23" s="14">
        <v>11</v>
      </c>
      <c r="G23" s="14" t="s">
        <v>31</v>
      </c>
      <c r="H23" s="14" t="s">
        <v>79</v>
      </c>
      <c r="I23" s="145">
        <v>38500000</v>
      </c>
      <c r="J23" s="145">
        <v>38500000</v>
      </c>
      <c r="K23" s="14" t="s">
        <v>58</v>
      </c>
      <c r="L23" s="14" t="s">
        <v>33</v>
      </c>
      <c r="M23" s="16" t="s">
        <v>34</v>
      </c>
      <c r="N23" s="3" t="str">
        <f t="shared" si="0"/>
        <v/>
      </c>
    </row>
    <row r="24" spans="1:16" ht="57" customHeight="1" x14ac:dyDescent="0.3">
      <c r="A24" s="17" t="s">
        <v>179</v>
      </c>
      <c r="B24" s="21"/>
      <c r="C24" s="45" t="s">
        <v>94</v>
      </c>
      <c r="D24" s="45" t="s">
        <v>95</v>
      </c>
      <c r="E24" s="13" t="s">
        <v>30</v>
      </c>
      <c r="F24" s="14">
        <v>11</v>
      </c>
      <c r="G24" s="14" t="s">
        <v>31</v>
      </c>
      <c r="H24" s="14" t="s">
        <v>79</v>
      </c>
      <c r="I24" s="145">
        <v>60500000</v>
      </c>
      <c r="J24" s="145">
        <v>60500000</v>
      </c>
      <c r="K24" s="14" t="s">
        <v>32</v>
      </c>
      <c r="L24" s="14" t="s">
        <v>33</v>
      </c>
      <c r="M24" s="16" t="s">
        <v>34</v>
      </c>
      <c r="N24" s="3" t="str">
        <f t="shared" ref="N24" si="1">IF(J24=I24,"","Ajustar")</f>
        <v/>
      </c>
    </row>
    <row r="25" spans="1:16" ht="57" customHeight="1" x14ac:dyDescent="0.3">
      <c r="A25" s="17" t="s">
        <v>179</v>
      </c>
      <c r="B25" s="21"/>
      <c r="C25" s="45">
        <v>85101601</v>
      </c>
      <c r="D25" s="45" t="s">
        <v>369</v>
      </c>
      <c r="E25" s="13" t="s">
        <v>30</v>
      </c>
      <c r="F25" s="14">
        <v>3</v>
      </c>
      <c r="G25" s="14" t="s">
        <v>31</v>
      </c>
      <c r="H25" s="14" t="s">
        <v>79</v>
      </c>
      <c r="I25" s="145">
        <v>7354000</v>
      </c>
      <c r="J25" s="145">
        <v>7354000</v>
      </c>
      <c r="K25" s="14" t="s">
        <v>32</v>
      </c>
      <c r="L25" s="14" t="s">
        <v>33</v>
      </c>
      <c r="M25" s="16" t="s">
        <v>34</v>
      </c>
      <c r="N25" s="3" t="str">
        <f t="shared" si="0"/>
        <v/>
      </c>
    </row>
    <row r="26" spans="1:16" ht="42.75" customHeight="1" x14ac:dyDescent="0.3">
      <c r="A26" s="11"/>
      <c r="B26" s="11"/>
      <c r="C26" s="414" t="s">
        <v>210</v>
      </c>
      <c r="D26" s="412"/>
      <c r="E26" s="412"/>
      <c r="F26" s="412"/>
      <c r="G26" s="412"/>
      <c r="H26" s="412"/>
      <c r="I26" s="413"/>
      <c r="J26" s="86">
        <f>SUM(J18:J25)</f>
        <v>326058000</v>
      </c>
      <c r="K26" s="415"/>
      <c r="L26" s="416"/>
      <c r="M26" s="417"/>
    </row>
    <row r="27" spans="1:16" ht="48" customHeight="1" x14ac:dyDescent="0.3">
      <c r="A27" s="12" t="s">
        <v>178</v>
      </c>
      <c r="B27" s="21"/>
      <c r="C27" s="52" t="s">
        <v>105</v>
      </c>
      <c r="D27" s="52" t="s">
        <v>106</v>
      </c>
      <c r="E27" s="53" t="s">
        <v>53</v>
      </c>
      <c r="F27" s="54">
        <v>9</v>
      </c>
      <c r="G27" s="54" t="s">
        <v>31</v>
      </c>
      <c r="H27" s="54" t="s">
        <v>79</v>
      </c>
      <c r="I27" s="55">
        <v>29765000</v>
      </c>
      <c r="J27" s="55">
        <v>29765000</v>
      </c>
      <c r="K27" s="54" t="s">
        <v>32</v>
      </c>
      <c r="L27" s="54" t="s">
        <v>33</v>
      </c>
      <c r="M27" s="56" t="s">
        <v>34</v>
      </c>
      <c r="N27" s="3" t="str">
        <f t="shared" ref="N27:N57" si="2">IF(J27=I27,"","Ajustar")</f>
        <v/>
      </c>
      <c r="O27" s="148"/>
      <c r="P27" s="149"/>
    </row>
    <row r="28" spans="1:16" ht="48" customHeight="1" x14ac:dyDescent="0.3">
      <c r="A28" s="12" t="s">
        <v>178</v>
      </c>
      <c r="B28" s="21"/>
      <c r="C28" s="52" t="s">
        <v>105</v>
      </c>
      <c r="D28" s="52" t="s">
        <v>107</v>
      </c>
      <c r="E28" s="53" t="s">
        <v>50</v>
      </c>
      <c r="F28" s="54">
        <v>8</v>
      </c>
      <c r="G28" s="54" t="s">
        <v>31</v>
      </c>
      <c r="H28" s="54" t="s">
        <v>79</v>
      </c>
      <c r="I28" s="55">
        <v>106504000</v>
      </c>
      <c r="J28" s="55">
        <v>106504000</v>
      </c>
      <c r="K28" s="54" t="s">
        <v>32</v>
      </c>
      <c r="L28" s="54" t="s">
        <v>33</v>
      </c>
      <c r="M28" s="56" t="s">
        <v>34</v>
      </c>
      <c r="N28" s="3" t="str">
        <f t="shared" si="2"/>
        <v/>
      </c>
      <c r="P28" s="149"/>
    </row>
    <row r="29" spans="1:16" ht="48" customHeight="1" x14ac:dyDescent="0.3">
      <c r="A29" s="12" t="s">
        <v>178</v>
      </c>
      <c r="B29" s="21"/>
      <c r="C29" s="52" t="s">
        <v>105</v>
      </c>
      <c r="D29" s="52" t="s">
        <v>108</v>
      </c>
      <c r="E29" s="53" t="s">
        <v>50</v>
      </c>
      <c r="F29" s="54">
        <v>8</v>
      </c>
      <c r="G29" s="54" t="s">
        <v>31</v>
      </c>
      <c r="H29" s="54" t="s">
        <v>79</v>
      </c>
      <c r="I29" s="55">
        <v>30372000</v>
      </c>
      <c r="J29" s="55">
        <v>30372000</v>
      </c>
      <c r="K29" s="54" t="s">
        <v>32</v>
      </c>
      <c r="L29" s="54" t="s">
        <v>33</v>
      </c>
      <c r="M29" s="56" t="s">
        <v>34</v>
      </c>
      <c r="N29" s="3" t="str">
        <f t="shared" si="2"/>
        <v/>
      </c>
      <c r="P29" s="149"/>
    </row>
    <row r="30" spans="1:16" ht="48" customHeight="1" x14ac:dyDescent="0.3">
      <c r="A30" s="12" t="s">
        <v>178</v>
      </c>
      <c r="B30" s="21"/>
      <c r="C30" s="52" t="s">
        <v>105</v>
      </c>
      <c r="D30" s="52" t="s">
        <v>109</v>
      </c>
      <c r="E30" s="53" t="s">
        <v>50</v>
      </c>
      <c r="F30" s="54">
        <v>8</v>
      </c>
      <c r="G30" s="54" t="s">
        <v>31</v>
      </c>
      <c r="H30" s="54" t="s">
        <v>79</v>
      </c>
      <c r="I30" s="55">
        <v>75323000</v>
      </c>
      <c r="J30" s="55">
        <v>75323000</v>
      </c>
      <c r="K30" s="54" t="s">
        <v>32</v>
      </c>
      <c r="L30" s="54" t="s">
        <v>33</v>
      </c>
      <c r="M30" s="56" t="s">
        <v>34</v>
      </c>
      <c r="N30" s="3" t="str">
        <f t="shared" si="2"/>
        <v/>
      </c>
      <c r="P30" s="149"/>
    </row>
    <row r="31" spans="1:16" ht="48" customHeight="1" x14ac:dyDescent="0.3">
      <c r="A31" s="12" t="s">
        <v>178</v>
      </c>
      <c r="B31" s="21"/>
      <c r="C31" s="52" t="s">
        <v>105</v>
      </c>
      <c r="D31" s="52" t="s">
        <v>110</v>
      </c>
      <c r="E31" s="53" t="s">
        <v>46</v>
      </c>
      <c r="F31" s="54">
        <v>9</v>
      </c>
      <c r="G31" s="54" t="s">
        <v>31</v>
      </c>
      <c r="H31" s="54" t="s">
        <v>79</v>
      </c>
      <c r="I31" s="55">
        <v>57909000</v>
      </c>
      <c r="J31" s="55">
        <v>57909000</v>
      </c>
      <c r="K31" s="54" t="s">
        <v>32</v>
      </c>
      <c r="L31" s="54" t="s">
        <v>33</v>
      </c>
      <c r="M31" s="56" t="s">
        <v>34</v>
      </c>
      <c r="N31" s="3" t="str">
        <f t="shared" si="2"/>
        <v/>
      </c>
      <c r="P31" s="149"/>
    </row>
    <row r="32" spans="1:16" ht="48" customHeight="1" x14ac:dyDescent="0.3">
      <c r="A32" s="12" t="s">
        <v>178</v>
      </c>
      <c r="B32" s="21"/>
      <c r="C32" s="52" t="s">
        <v>105</v>
      </c>
      <c r="D32" s="52" t="s">
        <v>111</v>
      </c>
      <c r="E32" s="53" t="s">
        <v>50</v>
      </c>
      <c r="F32" s="54">
        <v>8</v>
      </c>
      <c r="G32" s="54" t="s">
        <v>41</v>
      </c>
      <c r="H32" s="54" t="s">
        <v>79</v>
      </c>
      <c r="I32" s="55">
        <v>60744000</v>
      </c>
      <c r="J32" s="55">
        <v>60744000</v>
      </c>
      <c r="K32" s="54" t="s">
        <v>32</v>
      </c>
      <c r="L32" s="54" t="s">
        <v>33</v>
      </c>
      <c r="M32" s="56" t="s">
        <v>34</v>
      </c>
      <c r="N32" s="3" t="str">
        <f t="shared" si="2"/>
        <v/>
      </c>
      <c r="P32" s="149"/>
    </row>
    <row r="33" spans="1:16" ht="48" customHeight="1" x14ac:dyDescent="0.3">
      <c r="A33" s="12" t="s">
        <v>178</v>
      </c>
      <c r="B33" s="21"/>
      <c r="C33" s="52" t="s">
        <v>105</v>
      </c>
      <c r="D33" s="52" t="s">
        <v>112</v>
      </c>
      <c r="E33" s="53" t="s">
        <v>50</v>
      </c>
      <c r="F33" s="54">
        <v>8</v>
      </c>
      <c r="G33" s="54" t="s">
        <v>31</v>
      </c>
      <c r="H33" s="54" t="s">
        <v>79</v>
      </c>
      <c r="I33" s="55">
        <v>46165000</v>
      </c>
      <c r="J33" s="55">
        <v>46165000</v>
      </c>
      <c r="K33" s="54" t="s">
        <v>32</v>
      </c>
      <c r="L33" s="54" t="s">
        <v>33</v>
      </c>
      <c r="M33" s="56" t="s">
        <v>34</v>
      </c>
      <c r="N33" s="3" t="str">
        <f t="shared" si="2"/>
        <v/>
      </c>
      <c r="P33" s="149"/>
    </row>
    <row r="34" spans="1:16" ht="48" customHeight="1" x14ac:dyDescent="0.3">
      <c r="A34" s="12" t="s">
        <v>178</v>
      </c>
      <c r="B34" s="21"/>
      <c r="C34" s="52" t="s">
        <v>105</v>
      </c>
      <c r="D34" s="52" t="s">
        <v>113</v>
      </c>
      <c r="E34" s="53" t="s">
        <v>46</v>
      </c>
      <c r="F34" s="54">
        <v>7</v>
      </c>
      <c r="G34" s="54" t="s">
        <v>41</v>
      </c>
      <c r="H34" s="54" t="s">
        <v>79</v>
      </c>
      <c r="I34" s="55">
        <v>41913000</v>
      </c>
      <c r="J34" s="55">
        <v>41913000</v>
      </c>
      <c r="K34" s="54" t="s">
        <v>32</v>
      </c>
      <c r="L34" s="54" t="s">
        <v>33</v>
      </c>
      <c r="M34" s="56" t="s">
        <v>34</v>
      </c>
      <c r="N34" s="3" t="str">
        <f t="shared" si="2"/>
        <v/>
      </c>
      <c r="P34" s="149"/>
    </row>
    <row r="35" spans="1:16" ht="48" customHeight="1" x14ac:dyDescent="0.3">
      <c r="A35" s="12" t="s">
        <v>178</v>
      </c>
      <c r="B35" s="21"/>
      <c r="C35" s="52" t="s">
        <v>105</v>
      </c>
      <c r="D35" s="52" t="s">
        <v>114</v>
      </c>
      <c r="E35" s="53" t="s">
        <v>46</v>
      </c>
      <c r="F35" s="54">
        <v>7</v>
      </c>
      <c r="G35" s="54" t="s">
        <v>41</v>
      </c>
      <c r="H35" s="54" t="s">
        <v>79</v>
      </c>
      <c r="I35" s="55">
        <v>42521000</v>
      </c>
      <c r="J35" s="55">
        <v>42521000</v>
      </c>
      <c r="K35" s="54" t="s">
        <v>32</v>
      </c>
      <c r="L35" s="54" t="s">
        <v>33</v>
      </c>
      <c r="M35" s="56" t="s">
        <v>34</v>
      </c>
      <c r="N35" s="3" t="str">
        <f t="shared" si="2"/>
        <v/>
      </c>
      <c r="P35" s="149"/>
    </row>
    <row r="36" spans="1:16" ht="48" customHeight="1" x14ac:dyDescent="0.3">
      <c r="A36" s="12" t="s">
        <v>178</v>
      </c>
      <c r="B36" s="21"/>
      <c r="C36" s="52" t="s">
        <v>105</v>
      </c>
      <c r="D36" s="52" t="s">
        <v>115</v>
      </c>
      <c r="E36" s="53" t="s">
        <v>50</v>
      </c>
      <c r="F36" s="54">
        <v>8</v>
      </c>
      <c r="G36" s="54" t="s">
        <v>31</v>
      </c>
      <c r="H36" s="54" t="s">
        <v>79</v>
      </c>
      <c r="I36" s="55">
        <v>45760000</v>
      </c>
      <c r="J36" s="55">
        <v>45760000</v>
      </c>
      <c r="K36" s="54" t="s">
        <v>32</v>
      </c>
      <c r="L36" s="54" t="s">
        <v>33</v>
      </c>
      <c r="M36" s="56" t="s">
        <v>34</v>
      </c>
      <c r="N36" s="3" t="str">
        <f t="shared" si="2"/>
        <v/>
      </c>
      <c r="P36" s="149"/>
    </row>
    <row r="37" spans="1:16" ht="48" customHeight="1" x14ac:dyDescent="0.3">
      <c r="A37" s="12" t="s">
        <v>178</v>
      </c>
      <c r="B37" s="21"/>
      <c r="C37" s="52" t="s">
        <v>105</v>
      </c>
      <c r="D37" s="52" t="s">
        <v>116</v>
      </c>
      <c r="E37" s="53" t="s">
        <v>53</v>
      </c>
      <c r="F37" s="54">
        <v>9</v>
      </c>
      <c r="G37" s="54" t="s">
        <v>41</v>
      </c>
      <c r="H37" s="54" t="s">
        <v>79</v>
      </c>
      <c r="I37" s="55">
        <v>49203000</v>
      </c>
      <c r="J37" s="55">
        <v>49203000</v>
      </c>
      <c r="K37" s="54" t="s">
        <v>32</v>
      </c>
      <c r="L37" s="54" t="s">
        <v>33</v>
      </c>
      <c r="M37" s="56" t="s">
        <v>34</v>
      </c>
      <c r="N37" s="3" t="str">
        <f t="shared" si="2"/>
        <v/>
      </c>
      <c r="P37" s="149"/>
    </row>
    <row r="38" spans="1:16" ht="48" customHeight="1" x14ac:dyDescent="0.3">
      <c r="A38" s="12" t="s">
        <v>178</v>
      </c>
      <c r="B38" s="21"/>
      <c r="C38" s="52" t="s">
        <v>105</v>
      </c>
      <c r="D38" s="52" t="s">
        <v>117</v>
      </c>
      <c r="E38" s="53" t="s">
        <v>50</v>
      </c>
      <c r="F38" s="54">
        <v>8</v>
      </c>
      <c r="G38" s="54" t="s">
        <v>31</v>
      </c>
      <c r="H38" s="54" t="s">
        <v>79</v>
      </c>
      <c r="I38" s="55">
        <v>41306000</v>
      </c>
      <c r="J38" s="55">
        <v>41306000</v>
      </c>
      <c r="K38" s="54" t="s">
        <v>32</v>
      </c>
      <c r="L38" s="54" t="s">
        <v>33</v>
      </c>
      <c r="M38" s="56" t="s">
        <v>34</v>
      </c>
      <c r="N38" s="3" t="str">
        <f t="shared" si="2"/>
        <v/>
      </c>
      <c r="P38" s="149"/>
    </row>
    <row r="39" spans="1:16" ht="48" customHeight="1" x14ac:dyDescent="0.3">
      <c r="A39" s="12" t="s">
        <v>178</v>
      </c>
      <c r="B39" s="21"/>
      <c r="C39" s="52" t="s">
        <v>105</v>
      </c>
      <c r="D39" s="52" t="s">
        <v>118</v>
      </c>
      <c r="E39" s="53" t="s">
        <v>53</v>
      </c>
      <c r="F39" s="54">
        <v>9</v>
      </c>
      <c r="G39" s="54" t="s">
        <v>31</v>
      </c>
      <c r="H39" s="54" t="s">
        <v>79</v>
      </c>
      <c r="I39" s="55">
        <v>46165000</v>
      </c>
      <c r="J39" s="55">
        <v>46165000</v>
      </c>
      <c r="K39" s="54" t="s">
        <v>32</v>
      </c>
      <c r="L39" s="54" t="s">
        <v>33</v>
      </c>
      <c r="M39" s="56" t="s">
        <v>34</v>
      </c>
      <c r="N39" s="3" t="str">
        <f t="shared" si="2"/>
        <v/>
      </c>
      <c r="P39" s="149"/>
    </row>
    <row r="40" spans="1:16" ht="48" customHeight="1" x14ac:dyDescent="0.3">
      <c r="A40" s="12" t="s">
        <v>178</v>
      </c>
      <c r="B40" s="21"/>
      <c r="C40" s="52" t="s">
        <v>105</v>
      </c>
      <c r="D40" s="52" t="s">
        <v>119</v>
      </c>
      <c r="E40" s="53" t="s">
        <v>50</v>
      </c>
      <c r="F40" s="54">
        <v>8</v>
      </c>
      <c r="G40" s="54" t="s">
        <v>31</v>
      </c>
      <c r="H40" s="54" t="s">
        <v>79</v>
      </c>
      <c r="I40" s="55">
        <v>20653000</v>
      </c>
      <c r="J40" s="55">
        <v>20653000</v>
      </c>
      <c r="K40" s="54" t="s">
        <v>32</v>
      </c>
      <c r="L40" s="54" t="s">
        <v>33</v>
      </c>
      <c r="M40" s="56" t="s">
        <v>34</v>
      </c>
      <c r="N40" s="3" t="str">
        <f t="shared" si="2"/>
        <v/>
      </c>
      <c r="P40" s="149"/>
    </row>
    <row r="41" spans="1:16" ht="48" customHeight="1" x14ac:dyDescent="0.3">
      <c r="A41" s="12" t="s">
        <v>178</v>
      </c>
      <c r="B41" s="21"/>
      <c r="C41" s="52" t="s">
        <v>105</v>
      </c>
      <c r="D41" s="52" t="s">
        <v>120</v>
      </c>
      <c r="E41" s="53" t="s">
        <v>50</v>
      </c>
      <c r="F41" s="54">
        <v>8</v>
      </c>
      <c r="G41" s="54" t="s">
        <v>31</v>
      </c>
      <c r="H41" s="54" t="s">
        <v>79</v>
      </c>
      <c r="I41" s="55">
        <v>23083000</v>
      </c>
      <c r="J41" s="55">
        <v>23083000</v>
      </c>
      <c r="K41" s="54" t="s">
        <v>32</v>
      </c>
      <c r="L41" s="54" t="s">
        <v>33</v>
      </c>
      <c r="M41" s="56" t="s">
        <v>34</v>
      </c>
      <c r="N41" s="3" t="str">
        <f t="shared" si="2"/>
        <v/>
      </c>
      <c r="P41" s="149"/>
    </row>
    <row r="42" spans="1:16" ht="48" customHeight="1" x14ac:dyDescent="0.3">
      <c r="A42" s="12" t="s">
        <v>178</v>
      </c>
      <c r="B42" s="21"/>
      <c r="C42" s="52" t="s">
        <v>105</v>
      </c>
      <c r="D42" s="52" t="s">
        <v>121</v>
      </c>
      <c r="E42" s="53" t="s">
        <v>50</v>
      </c>
      <c r="F42" s="54">
        <v>8</v>
      </c>
      <c r="G42" s="54" t="s">
        <v>31</v>
      </c>
      <c r="H42" s="54" t="s">
        <v>79</v>
      </c>
      <c r="I42" s="55">
        <v>45760000</v>
      </c>
      <c r="J42" s="55">
        <v>45760000</v>
      </c>
      <c r="K42" s="54" t="s">
        <v>32</v>
      </c>
      <c r="L42" s="54" t="s">
        <v>33</v>
      </c>
      <c r="M42" s="56" t="s">
        <v>34</v>
      </c>
      <c r="N42" s="3" t="str">
        <f t="shared" si="2"/>
        <v/>
      </c>
      <c r="P42" s="149"/>
    </row>
    <row r="43" spans="1:16" ht="48" customHeight="1" x14ac:dyDescent="0.3">
      <c r="A43" s="12" t="s">
        <v>178</v>
      </c>
      <c r="B43" s="21"/>
      <c r="C43" s="52" t="s">
        <v>105</v>
      </c>
      <c r="D43" s="52" t="s">
        <v>122</v>
      </c>
      <c r="E43" s="53" t="s">
        <v>46</v>
      </c>
      <c r="F43" s="54">
        <v>7</v>
      </c>
      <c r="G43" s="54" t="s">
        <v>31</v>
      </c>
      <c r="H43" s="54" t="s">
        <v>79</v>
      </c>
      <c r="I43" s="55">
        <v>34827000</v>
      </c>
      <c r="J43" s="55">
        <v>34827000</v>
      </c>
      <c r="K43" s="54" t="s">
        <v>32</v>
      </c>
      <c r="L43" s="54" t="s">
        <v>33</v>
      </c>
      <c r="M43" s="56" t="s">
        <v>34</v>
      </c>
      <c r="N43" s="3" t="str">
        <f t="shared" si="2"/>
        <v/>
      </c>
      <c r="P43" s="149"/>
    </row>
    <row r="44" spans="1:16" ht="48" customHeight="1" x14ac:dyDescent="0.3">
      <c r="A44" s="12" t="s">
        <v>178</v>
      </c>
      <c r="B44" s="21"/>
      <c r="C44" s="52" t="s">
        <v>105</v>
      </c>
      <c r="D44" s="52" t="s">
        <v>123</v>
      </c>
      <c r="E44" s="53" t="s">
        <v>46</v>
      </c>
      <c r="F44" s="54">
        <v>7</v>
      </c>
      <c r="G44" s="54" t="s">
        <v>31</v>
      </c>
      <c r="H44" s="54" t="s">
        <v>79</v>
      </c>
      <c r="I44" s="55">
        <v>46165000</v>
      </c>
      <c r="J44" s="55">
        <v>46165000</v>
      </c>
      <c r="K44" s="54" t="s">
        <v>32</v>
      </c>
      <c r="L44" s="54" t="s">
        <v>33</v>
      </c>
      <c r="M44" s="56" t="s">
        <v>34</v>
      </c>
      <c r="N44" s="3" t="str">
        <f t="shared" si="2"/>
        <v/>
      </c>
      <c r="P44" s="149"/>
    </row>
    <row r="45" spans="1:16" ht="48" customHeight="1" x14ac:dyDescent="0.3">
      <c r="A45" s="12" t="s">
        <v>178</v>
      </c>
      <c r="B45" s="21"/>
      <c r="C45" s="52" t="s">
        <v>105</v>
      </c>
      <c r="D45" s="52" t="s">
        <v>124</v>
      </c>
      <c r="E45" s="53" t="s">
        <v>50</v>
      </c>
      <c r="F45" s="54">
        <v>8</v>
      </c>
      <c r="G45" s="54" t="s">
        <v>31</v>
      </c>
      <c r="H45" s="54" t="s">
        <v>79</v>
      </c>
      <c r="I45" s="55">
        <v>48190000</v>
      </c>
      <c r="J45" s="55">
        <v>48190000</v>
      </c>
      <c r="K45" s="54" t="s">
        <v>32</v>
      </c>
      <c r="L45" s="54" t="s">
        <v>33</v>
      </c>
      <c r="M45" s="56" t="s">
        <v>34</v>
      </c>
      <c r="N45" s="3" t="str">
        <f t="shared" si="2"/>
        <v/>
      </c>
      <c r="P45" s="149"/>
    </row>
    <row r="46" spans="1:16" ht="48" customHeight="1" x14ac:dyDescent="0.3">
      <c r="A46" s="12" t="s">
        <v>178</v>
      </c>
      <c r="B46" s="21"/>
      <c r="C46" s="52" t="s">
        <v>105</v>
      </c>
      <c r="D46" s="52" t="s">
        <v>125</v>
      </c>
      <c r="E46" s="53" t="s">
        <v>46</v>
      </c>
      <c r="F46" s="54">
        <v>7</v>
      </c>
      <c r="G46" s="54" t="s">
        <v>31</v>
      </c>
      <c r="H46" s="54" t="s">
        <v>79</v>
      </c>
      <c r="I46" s="55">
        <v>55480000</v>
      </c>
      <c r="J46" s="55">
        <v>55480000</v>
      </c>
      <c r="K46" s="54" t="s">
        <v>32</v>
      </c>
      <c r="L46" s="54" t="s">
        <v>33</v>
      </c>
      <c r="M46" s="56" t="s">
        <v>34</v>
      </c>
      <c r="N46" s="3" t="str">
        <f t="shared" si="2"/>
        <v/>
      </c>
      <c r="P46" s="149"/>
    </row>
    <row r="47" spans="1:16" ht="48" customHeight="1" x14ac:dyDescent="0.3">
      <c r="A47" s="12" t="s">
        <v>178</v>
      </c>
      <c r="B47" s="21"/>
      <c r="C47" s="52" t="s">
        <v>105</v>
      </c>
      <c r="D47" s="52" t="s">
        <v>126</v>
      </c>
      <c r="E47" s="53" t="s">
        <v>46</v>
      </c>
      <c r="F47" s="54">
        <v>7</v>
      </c>
      <c r="G47" s="54" t="s">
        <v>31</v>
      </c>
      <c r="H47" s="54" t="s">
        <v>79</v>
      </c>
      <c r="I47" s="55">
        <v>50620000</v>
      </c>
      <c r="J47" s="55">
        <v>50620000</v>
      </c>
      <c r="K47" s="54" t="s">
        <v>32</v>
      </c>
      <c r="L47" s="54" t="s">
        <v>33</v>
      </c>
      <c r="M47" s="56" t="s">
        <v>34</v>
      </c>
      <c r="N47" s="3" t="str">
        <f t="shared" si="2"/>
        <v/>
      </c>
      <c r="P47" s="149"/>
    </row>
    <row r="48" spans="1:16" ht="48" customHeight="1" x14ac:dyDescent="0.3">
      <c r="A48" s="12" t="s">
        <v>178</v>
      </c>
      <c r="B48" s="21"/>
      <c r="C48" s="52" t="s">
        <v>105</v>
      </c>
      <c r="D48" s="52" t="s">
        <v>127</v>
      </c>
      <c r="E48" s="53" t="s">
        <v>46</v>
      </c>
      <c r="F48" s="54">
        <v>7</v>
      </c>
      <c r="G48" s="54" t="s">
        <v>31</v>
      </c>
      <c r="H48" s="54" t="s">
        <v>79</v>
      </c>
      <c r="I48" s="55">
        <v>41306000</v>
      </c>
      <c r="J48" s="55">
        <v>41306000</v>
      </c>
      <c r="K48" s="54" t="s">
        <v>32</v>
      </c>
      <c r="L48" s="54" t="s">
        <v>33</v>
      </c>
      <c r="M48" s="56" t="s">
        <v>34</v>
      </c>
      <c r="N48" s="3" t="str">
        <f t="shared" si="2"/>
        <v/>
      </c>
      <c r="P48" s="149"/>
    </row>
    <row r="49" spans="1:16" ht="48" customHeight="1" x14ac:dyDescent="0.3">
      <c r="A49" s="12" t="s">
        <v>178</v>
      </c>
      <c r="B49" s="21"/>
      <c r="C49" s="52" t="s">
        <v>105</v>
      </c>
      <c r="D49" s="52" t="s">
        <v>128</v>
      </c>
      <c r="E49" s="53" t="s">
        <v>50</v>
      </c>
      <c r="F49" s="54">
        <v>8</v>
      </c>
      <c r="G49" s="54" t="s">
        <v>31</v>
      </c>
      <c r="H49" s="54" t="s">
        <v>79</v>
      </c>
      <c r="I49" s="55">
        <v>41306000</v>
      </c>
      <c r="J49" s="55">
        <v>41306000</v>
      </c>
      <c r="K49" s="54" t="s">
        <v>32</v>
      </c>
      <c r="L49" s="54" t="s">
        <v>33</v>
      </c>
      <c r="M49" s="56" t="s">
        <v>34</v>
      </c>
      <c r="N49" s="3" t="str">
        <f t="shared" si="2"/>
        <v/>
      </c>
      <c r="P49" s="149"/>
    </row>
    <row r="50" spans="1:16" ht="48" customHeight="1" x14ac:dyDescent="0.3">
      <c r="A50" s="12" t="s">
        <v>178</v>
      </c>
      <c r="B50" s="21"/>
      <c r="C50" s="52" t="s">
        <v>105</v>
      </c>
      <c r="D50" s="52" t="s">
        <v>129</v>
      </c>
      <c r="E50" s="53" t="s">
        <v>50</v>
      </c>
      <c r="F50" s="54">
        <v>8</v>
      </c>
      <c r="G50" s="54" t="s">
        <v>31</v>
      </c>
      <c r="H50" s="54" t="s">
        <v>79</v>
      </c>
      <c r="I50" s="55">
        <v>48190000</v>
      </c>
      <c r="J50" s="55">
        <v>48190000</v>
      </c>
      <c r="K50" s="54" t="s">
        <v>32</v>
      </c>
      <c r="L50" s="54" t="s">
        <v>33</v>
      </c>
      <c r="M50" s="56" t="s">
        <v>34</v>
      </c>
      <c r="N50" s="3" t="str">
        <f t="shared" si="2"/>
        <v/>
      </c>
      <c r="P50" s="149"/>
    </row>
    <row r="51" spans="1:16" ht="48" customHeight="1" x14ac:dyDescent="0.3">
      <c r="A51" s="12" t="s">
        <v>178</v>
      </c>
      <c r="B51" s="21"/>
      <c r="C51" s="52" t="s">
        <v>105</v>
      </c>
      <c r="D51" s="52" t="s">
        <v>130</v>
      </c>
      <c r="E51" s="53" t="s">
        <v>46</v>
      </c>
      <c r="F51" s="54">
        <v>7</v>
      </c>
      <c r="G51" s="54" t="s">
        <v>31</v>
      </c>
      <c r="H51" s="54" t="s">
        <v>79</v>
      </c>
      <c r="I51" s="55">
        <v>25512000</v>
      </c>
      <c r="J51" s="55">
        <v>25512000</v>
      </c>
      <c r="K51" s="54" t="s">
        <v>32</v>
      </c>
      <c r="L51" s="54" t="s">
        <v>33</v>
      </c>
      <c r="M51" s="56" t="s">
        <v>34</v>
      </c>
      <c r="N51" s="3" t="str">
        <f t="shared" si="2"/>
        <v/>
      </c>
      <c r="P51" s="149"/>
    </row>
    <row r="52" spans="1:16" ht="48" customHeight="1" x14ac:dyDescent="0.3">
      <c r="A52" s="12" t="s">
        <v>178</v>
      </c>
      <c r="B52" s="21"/>
      <c r="C52" s="52" t="s">
        <v>105</v>
      </c>
      <c r="D52" s="52" t="s">
        <v>131</v>
      </c>
      <c r="E52" s="53" t="s">
        <v>50</v>
      </c>
      <c r="F52" s="54">
        <v>8</v>
      </c>
      <c r="G52" s="54" t="s">
        <v>31</v>
      </c>
      <c r="H52" s="54" t="s">
        <v>79</v>
      </c>
      <c r="I52" s="55">
        <v>84232000</v>
      </c>
      <c r="J52" s="55">
        <v>84232000</v>
      </c>
      <c r="K52" s="54" t="s">
        <v>32</v>
      </c>
      <c r="L52" s="54" t="s">
        <v>33</v>
      </c>
      <c r="M52" s="56" t="s">
        <v>34</v>
      </c>
      <c r="N52" s="3" t="str">
        <f t="shared" si="2"/>
        <v/>
      </c>
      <c r="P52" s="149"/>
    </row>
    <row r="53" spans="1:16" ht="48" customHeight="1" x14ac:dyDescent="0.3">
      <c r="A53" s="12" t="s">
        <v>178</v>
      </c>
      <c r="B53" s="21"/>
      <c r="C53" s="52" t="s">
        <v>105</v>
      </c>
      <c r="D53" s="52" t="s">
        <v>132</v>
      </c>
      <c r="E53" s="53" t="s">
        <v>46</v>
      </c>
      <c r="F53" s="54">
        <v>7</v>
      </c>
      <c r="G53" s="54" t="s">
        <v>31</v>
      </c>
      <c r="H53" s="54" t="s">
        <v>79</v>
      </c>
      <c r="I53" s="55">
        <v>43736000</v>
      </c>
      <c r="J53" s="55">
        <v>43736000</v>
      </c>
      <c r="K53" s="54" t="s">
        <v>32</v>
      </c>
      <c r="L53" s="54" t="s">
        <v>33</v>
      </c>
      <c r="M53" s="56" t="s">
        <v>34</v>
      </c>
      <c r="N53" s="3" t="str">
        <f t="shared" si="2"/>
        <v/>
      </c>
      <c r="P53" s="149"/>
    </row>
    <row r="54" spans="1:16" ht="48" customHeight="1" x14ac:dyDescent="0.3">
      <c r="A54" s="12" t="s">
        <v>178</v>
      </c>
      <c r="B54" s="21"/>
      <c r="C54" s="52" t="s">
        <v>105</v>
      </c>
      <c r="D54" s="52" t="s">
        <v>133</v>
      </c>
      <c r="E54" s="53" t="s">
        <v>50</v>
      </c>
      <c r="F54" s="54">
        <v>8</v>
      </c>
      <c r="G54" s="54" t="s">
        <v>35</v>
      </c>
      <c r="H54" s="54" t="s">
        <v>79</v>
      </c>
      <c r="I54" s="55">
        <v>58719000</v>
      </c>
      <c r="J54" s="55">
        <v>58719000</v>
      </c>
      <c r="K54" s="54" t="s">
        <v>32</v>
      </c>
      <c r="L54" s="54" t="s">
        <v>33</v>
      </c>
      <c r="M54" s="56" t="s">
        <v>34</v>
      </c>
      <c r="N54" s="3" t="str">
        <f t="shared" si="2"/>
        <v/>
      </c>
      <c r="P54" s="149"/>
    </row>
    <row r="55" spans="1:16" ht="48" customHeight="1" x14ac:dyDescent="0.3">
      <c r="A55" s="12" t="s">
        <v>178</v>
      </c>
      <c r="B55" s="21"/>
      <c r="C55" s="52" t="s">
        <v>105</v>
      </c>
      <c r="D55" s="52" t="s">
        <v>134</v>
      </c>
      <c r="E55" s="53" t="s">
        <v>46</v>
      </c>
      <c r="F55" s="54">
        <v>7</v>
      </c>
      <c r="G55" s="54" t="s">
        <v>31</v>
      </c>
      <c r="H55" s="54" t="s">
        <v>79</v>
      </c>
      <c r="I55" s="55">
        <v>79372000</v>
      </c>
      <c r="J55" s="55">
        <v>79372000</v>
      </c>
      <c r="K55" s="54" t="s">
        <v>32</v>
      </c>
      <c r="L55" s="54" t="s">
        <v>33</v>
      </c>
      <c r="M55" s="56" t="s">
        <v>34</v>
      </c>
      <c r="N55" s="3" t="str">
        <f t="shared" si="2"/>
        <v/>
      </c>
      <c r="P55" s="149"/>
    </row>
    <row r="56" spans="1:16" ht="48" customHeight="1" x14ac:dyDescent="0.3">
      <c r="A56" s="12" t="s">
        <v>178</v>
      </c>
      <c r="B56" s="21"/>
      <c r="C56" s="52" t="s">
        <v>105</v>
      </c>
      <c r="D56" s="52" t="s">
        <v>135</v>
      </c>
      <c r="E56" s="87" t="s">
        <v>50</v>
      </c>
      <c r="F56" s="88">
        <v>8</v>
      </c>
      <c r="G56" s="88" t="s">
        <v>31</v>
      </c>
      <c r="H56" s="88" t="s">
        <v>79</v>
      </c>
      <c r="I56" s="55">
        <v>18223000</v>
      </c>
      <c r="J56" s="55">
        <v>18223000</v>
      </c>
      <c r="K56" s="88" t="s">
        <v>32</v>
      </c>
      <c r="L56" s="88" t="s">
        <v>33</v>
      </c>
      <c r="M56" s="56" t="s">
        <v>34</v>
      </c>
      <c r="N56" s="3" t="str">
        <f t="shared" si="2"/>
        <v/>
      </c>
      <c r="P56" s="149"/>
    </row>
    <row r="57" spans="1:16" ht="48" customHeight="1" x14ac:dyDescent="0.3">
      <c r="A57" s="12" t="s">
        <v>178</v>
      </c>
      <c r="B57" s="21"/>
      <c r="C57" s="52" t="s">
        <v>105</v>
      </c>
      <c r="D57" s="52" t="s">
        <v>136</v>
      </c>
      <c r="E57" s="53" t="s">
        <v>50</v>
      </c>
      <c r="F57" s="54">
        <v>8</v>
      </c>
      <c r="G57" s="54" t="s">
        <v>31</v>
      </c>
      <c r="H57" s="54" t="s">
        <v>79</v>
      </c>
      <c r="I57" s="55">
        <v>19438000</v>
      </c>
      <c r="J57" s="55">
        <v>19438000</v>
      </c>
      <c r="K57" s="54" t="s">
        <v>32</v>
      </c>
      <c r="L57" s="54" t="s">
        <v>33</v>
      </c>
      <c r="M57" s="56" t="s">
        <v>34</v>
      </c>
      <c r="N57" s="3" t="str">
        <f t="shared" si="2"/>
        <v/>
      </c>
      <c r="P57" s="149"/>
    </row>
    <row r="58" spans="1:16" ht="34.5" customHeight="1" x14ac:dyDescent="0.3">
      <c r="A58" s="12"/>
      <c r="B58" s="21"/>
      <c r="C58" s="414" t="s">
        <v>211</v>
      </c>
      <c r="D58" s="412"/>
      <c r="E58" s="412"/>
      <c r="F58" s="412"/>
      <c r="G58" s="412"/>
      <c r="H58" s="412"/>
      <c r="I58" s="413"/>
      <c r="J58" s="86">
        <f>SUM(J27:J57)</f>
        <v>1458462000</v>
      </c>
      <c r="K58" s="415"/>
      <c r="L58" s="416"/>
      <c r="M58" s="417"/>
    </row>
    <row r="59" spans="1:16" ht="42" customHeight="1" x14ac:dyDescent="0.3">
      <c r="A59" s="12" t="s">
        <v>178</v>
      </c>
      <c r="B59" s="21"/>
      <c r="C59" s="57" t="s">
        <v>36</v>
      </c>
      <c r="D59" s="90" t="s">
        <v>37</v>
      </c>
      <c r="E59" s="58" t="s">
        <v>50</v>
      </c>
      <c r="F59" s="59">
        <v>8</v>
      </c>
      <c r="G59" s="59" t="s">
        <v>31</v>
      </c>
      <c r="H59" s="59" t="s">
        <v>79</v>
      </c>
      <c r="I59" s="190">
        <v>8232000</v>
      </c>
      <c r="J59" s="190">
        <v>8232000</v>
      </c>
      <c r="K59" s="59" t="s">
        <v>32</v>
      </c>
      <c r="L59" s="59" t="s">
        <v>33</v>
      </c>
      <c r="M59" s="60" t="s">
        <v>34</v>
      </c>
      <c r="N59" s="3" t="str">
        <f t="shared" ref="N59:N63" si="3">IF(J59=I59,"","Ajustar")</f>
        <v/>
      </c>
    </row>
    <row r="60" spans="1:16" ht="33" customHeight="1" x14ac:dyDescent="0.3">
      <c r="A60" s="12" t="s">
        <v>178</v>
      </c>
      <c r="B60" s="21"/>
      <c r="C60" s="90" t="s">
        <v>38</v>
      </c>
      <c r="D60" s="90" t="s">
        <v>39</v>
      </c>
      <c r="E60" s="58" t="s">
        <v>40</v>
      </c>
      <c r="F60" s="59">
        <v>4</v>
      </c>
      <c r="G60" s="59" t="s">
        <v>41</v>
      </c>
      <c r="H60" s="59" t="s">
        <v>79</v>
      </c>
      <c r="I60" s="190">
        <v>73072000</v>
      </c>
      <c r="J60" s="190">
        <f>73210000-138000</f>
        <v>73072000</v>
      </c>
      <c r="K60" s="59" t="s">
        <v>32</v>
      </c>
      <c r="L60" s="59" t="s">
        <v>33</v>
      </c>
      <c r="M60" s="60" t="s">
        <v>34</v>
      </c>
      <c r="N60" s="3" t="str">
        <f t="shared" si="3"/>
        <v/>
      </c>
    </row>
    <row r="61" spans="1:16" ht="90.9" customHeight="1" x14ac:dyDescent="0.3">
      <c r="A61" s="12" t="s">
        <v>178</v>
      </c>
      <c r="B61" s="21"/>
      <c r="C61" s="90" t="s">
        <v>137</v>
      </c>
      <c r="D61" s="90" t="s">
        <v>42</v>
      </c>
      <c r="E61" s="58" t="s">
        <v>53</v>
      </c>
      <c r="F61" s="59">
        <v>10</v>
      </c>
      <c r="G61" s="59" t="s">
        <v>31</v>
      </c>
      <c r="H61" s="59" t="s">
        <v>79</v>
      </c>
      <c r="I61" s="190">
        <v>1655573000</v>
      </c>
      <c r="J61" s="190">
        <v>1655573000</v>
      </c>
      <c r="K61" s="59" t="s">
        <v>32</v>
      </c>
      <c r="L61" s="59" t="s">
        <v>33</v>
      </c>
      <c r="M61" s="60" t="s">
        <v>34</v>
      </c>
      <c r="N61" s="3" t="str">
        <f t="shared" si="3"/>
        <v/>
      </c>
    </row>
    <row r="62" spans="1:16" ht="27.75" customHeight="1" x14ac:dyDescent="0.3">
      <c r="A62" s="12" t="s">
        <v>178</v>
      </c>
      <c r="B62" s="21"/>
      <c r="C62" s="57" t="s">
        <v>43</v>
      </c>
      <c r="D62" s="90" t="s">
        <v>233</v>
      </c>
      <c r="E62" s="58" t="s">
        <v>47</v>
      </c>
      <c r="F62" s="59">
        <v>6</v>
      </c>
      <c r="G62" s="59" t="s">
        <v>41</v>
      </c>
      <c r="H62" s="59" t="s">
        <v>79</v>
      </c>
      <c r="I62" s="190">
        <v>40000000</v>
      </c>
      <c r="J62" s="190">
        <v>40000000</v>
      </c>
      <c r="K62" s="59" t="s">
        <v>32</v>
      </c>
      <c r="L62" s="59" t="s">
        <v>33</v>
      </c>
      <c r="M62" s="60" t="s">
        <v>34</v>
      </c>
      <c r="N62" s="3" t="str">
        <f t="shared" si="3"/>
        <v/>
      </c>
    </row>
    <row r="63" spans="1:16" ht="27.75" customHeight="1" x14ac:dyDescent="0.3">
      <c r="A63" s="12" t="s">
        <v>178</v>
      </c>
      <c r="B63" s="21"/>
      <c r="C63" s="57" t="s">
        <v>48</v>
      </c>
      <c r="D63" s="57" t="s">
        <v>49</v>
      </c>
      <c r="E63" s="58" t="s">
        <v>46</v>
      </c>
      <c r="F63" s="59">
        <v>1</v>
      </c>
      <c r="G63" s="59" t="s">
        <v>35</v>
      </c>
      <c r="H63" s="59" t="s">
        <v>79</v>
      </c>
      <c r="I63" s="190">
        <v>10000000</v>
      </c>
      <c r="J63" s="190">
        <v>10000000</v>
      </c>
      <c r="K63" s="59" t="s">
        <v>32</v>
      </c>
      <c r="L63" s="59" t="s">
        <v>33</v>
      </c>
      <c r="M63" s="60" t="s">
        <v>34</v>
      </c>
      <c r="N63" s="3" t="str">
        <f t="shared" si="3"/>
        <v/>
      </c>
    </row>
    <row r="64" spans="1:16" ht="40.5" customHeight="1" x14ac:dyDescent="0.3">
      <c r="A64" s="17"/>
      <c r="B64" s="21"/>
      <c r="C64" s="428" t="s">
        <v>212</v>
      </c>
      <c r="D64" s="428"/>
      <c r="E64" s="428"/>
      <c r="F64" s="428"/>
      <c r="G64" s="428"/>
      <c r="H64" s="428"/>
      <c r="I64" s="428"/>
      <c r="J64" s="89">
        <f>SUM(J59:J63)</f>
        <v>1786877000</v>
      </c>
      <c r="K64" s="427"/>
      <c r="L64" s="427"/>
      <c r="M64" s="427"/>
    </row>
    <row r="65" spans="1:16" ht="40.5" customHeight="1" x14ac:dyDescent="0.3">
      <c r="A65" s="17" t="s">
        <v>179</v>
      </c>
      <c r="B65" s="21"/>
      <c r="C65" s="113" t="s">
        <v>52</v>
      </c>
      <c r="D65" s="146" t="s">
        <v>142</v>
      </c>
      <c r="E65" s="114" t="s">
        <v>53</v>
      </c>
      <c r="F65" s="115">
        <v>9</v>
      </c>
      <c r="G65" s="116" t="s">
        <v>54</v>
      </c>
      <c r="H65" s="116" t="s">
        <v>79</v>
      </c>
      <c r="I65" s="191">
        <v>56076000</v>
      </c>
      <c r="J65" s="192">
        <v>56076000</v>
      </c>
      <c r="K65" s="116" t="s">
        <v>33</v>
      </c>
      <c r="L65" s="116" t="s">
        <v>33</v>
      </c>
      <c r="M65" s="117" t="s">
        <v>34</v>
      </c>
      <c r="N65" s="3" t="str">
        <f t="shared" ref="N65:N69" si="4">IF(J65=I65,"","Ajustar")</f>
        <v/>
      </c>
    </row>
    <row r="66" spans="1:16" ht="40.5" customHeight="1" x14ac:dyDescent="0.3">
      <c r="A66" s="17" t="s">
        <v>179</v>
      </c>
      <c r="B66" s="21"/>
      <c r="C66" s="113" t="s">
        <v>55</v>
      </c>
      <c r="D66" s="146" t="s">
        <v>143</v>
      </c>
      <c r="E66" s="114" t="s">
        <v>53</v>
      </c>
      <c r="F66" s="115">
        <v>1</v>
      </c>
      <c r="G66" s="116" t="s">
        <v>54</v>
      </c>
      <c r="H66" s="116" t="s">
        <v>79</v>
      </c>
      <c r="I66" s="191">
        <v>116755000</v>
      </c>
      <c r="J66" s="192">
        <f>127755000-11000000</f>
        <v>116755000</v>
      </c>
      <c r="K66" s="116" t="s">
        <v>33</v>
      </c>
      <c r="L66" s="116" t="s">
        <v>33</v>
      </c>
      <c r="M66" s="117" t="s">
        <v>34</v>
      </c>
      <c r="N66" s="3" t="str">
        <f t="shared" si="4"/>
        <v/>
      </c>
    </row>
    <row r="67" spans="1:16" ht="40.5" customHeight="1" x14ac:dyDescent="0.3">
      <c r="A67" s="17" t="s">
        <v>179</v>
      </c>
      <c r="B67" s="21"/>
      <c r="C67" s="113" t="s">
        <v>56</v>
      </c>
      <c r="D67" s="146" t="s">
        <v>144</v>
      </c>
      <c r="E67" s="114" t="s">
        <v>53</v>
      </c>
      <c r="F67" s="115">
        <v>10</v>
      </c>
      <c r="G67" s="116" t="s">
        <v>35</v>
      </c>
      <c r="H67" s="116" t="s">
        <v>79</v>
      </c>
      <c r="I67" s="191">
        <v>9833000</v>
      </c>
      <c r="J67" s="192">
        <v>9833000</v>
      </c>
      <c r="K67" s="116" t="s">
        <v>58</v>
      </c>
      <c r="L67" s="116" t="s">
        <v>33</v>
      </c>
      <c r="M67" s="117" t="s">
        <v>34</v>
      </c>
      <c r="N67" s="3" t="str">
        <f t="shared" si="4"/>
        <v/>
      </c>
    </row>
    <row r="68" spans="1:16" ht="40.5" customHeight="1" x14ac:dyDescent="0.3">
      <c r="A68" s="17" t="s">
        <v>179</v>
      </c>
      <c r="B68" s="21"/>
      <c r="C68" s="113" t="s">
        <v>156</v>
      </c>
      <c r="D68" s="146" t="s">
        <v>158</v>
      </c>
      <c r="E68" s="114" t="s">
        <v>59</v>
      </c>
      <c r="F68" s="115">
        <v>11</v>
      </c>
      <c r="G68" s="116" t="s">
        <v>31</v>
      </c>
      <c r="H68" s="116" t="s">
        <v>79</v>
      </c>
      <c r="I68" s="191">
        <v>55000000</v>
      </c>
      <c r="J68" s="192">
        <v>55000000</v>
      </c>
      <c r="K68" s="116" t="s">
        <v>33</v>
      </c>
      <c r="L68" s="116" t="s">
        <v>33</v>
      </c>
      <c r="M68" s="117" t="s">
        <v>34</v>
      </c>
      <c r="N68" s="3" t="str">
        <f t="shared" si="4"/>
        <v/>
      </c>
    </row>
    <row r="69" spans="1:16" ht="40.5" customHeight="1" x14ac:dyDescent="0.3">
      <c r="A69" s="17" t="s">
        <v>179</v>
      </c>
      <c r="B69" s="21"/>
      <c r="C69" s="113" t="s">
        <v>60</v>
      </c>
      <c r="D69" s="146" t="s">
        <v>145</v>
      </c>
      <c r="E69" s="118" t="s">
        <v>30</v>
      </c>
      <c r="F69" s="116">
        <v>11</v>
      </c>
      <c r="G69" s="116" t="s">
        <v>35</v>
      </c>
      <c r="H69" s="116" t="s">
        <v>79</v>
      </c>
      <c r="I69" s="192">
        <v>1650000</v>
      </c>
      <c r="J69" s="192">
        <v>1650000</v>
      </c>
      <c r="K69" s="116" t="s">
        <v>58</v>
      </c>
      <c r="L69" s="116" t="s">
        <v>33</v>
      </c>
      <c r="M69" s="117" t="s">
        <v>34</v>
      </c>
      <c r="N69" s="3" t="str">
        <f t="shared" si="4"/>
        <v/>
      </c>
    </row>
    <row r="70" spans="1:16" ht="40.5" customHeight="1" x14ac:dyDescent="0.3">
      <c r="A70" s="17"/>
      <c r="B70" s="21"/>
      <c r="C70" s="428" t="s">
        <v>213</v>
      </c>
      <c r="D70" s="428"/>
      <c r="E70" s="428"/>
      <c r="F70" s="428"/>
      <c r="G70" s="428"/>
      <c r="H70" s="428"/>
      <c r="I70" s="428"/>
      <c r="J70" s="89">
        <f>SUM(J65:J69)</f>
        <v>239314000</v>
      </c>
      <c r="K70" s="427"/>
      <c r="L70" s="427"/>
      <c r="M70" s="427"/>
    </row>
    <row r="71" spans="1:16" ht="72" customHeight="1" x14ac:dyDescent="0.3">
      <c r="A71" s="17" t="s">
        <v>179</v>
      </c>
      <c r="B71" s="21"/>
      <c r="C71" s="69">
        <v>93141700</v>
      </c>
      <c r="D71" s="69" t="s">
        <v>230</v>
      </c>
      <c r="E71" s="70" t="s">
        <v>53</v>
      </c>
      <c r="F71" s="70">
        <v>5</v>
      </c>
      <c r="G71" s="70" t="s">
        <v>31</v>
      </c>
      <c r="H71" s="70" t="s">
        <v>79</v>
      </c>
      <c r="I71" s="193">
        <v>140000000</v>
      </c>
      <c r="J71" s="193">
        <v>140000000</v>
      </c>
      <c r="K71" s="70" t="s">
        <v>58</v>
      </c>
      <c r="L71" s="70" t="s">
        <v>33</v>
      </c>
      <c r="M71" s="71" t="s">
        <v>34</v>
      </c>
      <c r="N71" s="3" t="str">
        <f t="shared" ref="N71:N76" si="5">IF(J71=I71,"","Ajustar")</f>
        <v/>
      </c>
      <c r="P71" s="1" t="s">
        <v>229</v>
      </c>
    </row>
    <row r="72" spans="1:16" ht="48" customHeight="1" x14ac:dyDescent="0.3">
      <c r="A72" s="17" t="s">
        <v>179</v>
      </c>
      <c r="B72" s="21"/>
      <c r="C72" s="69" t="s">
        <v>378</v>
      </c>
      <c r="D72" s="69" t="s">
        <v>370</v>
      </c>
      <c r="E72" s="70" t="s">
        <v>47</v>
      </c>
      <c r="F72" s="70">
        <v>1</v>
      </c>
      <c r="G72" s="70" t="s">
        <v>35</v>
      </c>
      <c r="H72" s="70" t="s">
        <v>79</v>
      </c>
      <c r="I72" s="193">
        <f>12000000+17611000</f>
        <v>29611000</v>
      </c>
      <c r="J72" s="193">
        <f>12000000+17611000</f>
        <v>29611000</v>
      </c>
      <c r="K72" s="70" t="s">
        <v>58</v>
      </c>
      <c r="L72" s="70" t="s">
        <v>33</v>
      </c>
      <c r="M72" s="71" t="s">
        <v>34</v>
      </c>
      <c r="N72" s="3" t="str">
        <f t="shared" si="5"/>
        <v/>
      </c>
    </row>
    <row r="73" spans="1:16" ht="65.099999999999994" customHeight="1" x14ac:dyDescent="0.3">
      <c r="A73" s="17" t="s">
        <v>179</v>
      </c>
      <c r="B73" s="21"/>
      <c r="C73" s="69">
        <v>85122100</v>
      </c>
      <c r="D73" s="69" t="s">
        <v>61</v>
      </c>
      <c r="E73" s="70" t="s">
        <v>30</v>
      </c>
      <c r="F73" s="70">
        <v>6</v>
      </c>
      <c r="G73" s="70" t="s">
        <v>31</v>
      </c>
      <c r="H73" s="70" t="s">
        <v>79</v>
      </c>
      <c r="I73" s="193">
        <v>25438000</v>
      </c>
      <c r="J73" s="193">
        <v>25438000</v>
      </c>
      <c r="K73" s="70" t="s">
        <v>58</v>
      </c>
      <c r="L73" s="70" t="s">
        <v>33</v>
      </c>
      <c r="M73" s="71" t="s">
        <v>34</v>
      </c>
      <c r="N73" s="3" t="str">
        <f t="shared" si="5"/>
        <v/>
      </c>
    </row>
    <row r="74" spans="1:16" ht="40.5" customHeight="1" x14ac:dyDescent="0.3">
      <c r="A74" s="17" t="s">
        <v>179</v>
      </c>
      <c r="B74" s="21"/>
      <c r="C74" s="69">
        <v>60131600</v>
      </c>
      <c r="D74" s="69" t="s">
        <v>62</v>
      </c>
      <c r="E74" s="70" t="s">
        <v>50</v>
      </c>
      <c r="F74" s="70">
        <v>1</v>
      </c>
      <c r="G74" s="70" t="s">
        <v>35</v>
      </c>
      <c r="H74" s="70" t="s">
        <v>79</v>
      </c>
      <c r="I74" s="193">
        <v>35000000</v>
      </c>
      <c r="J74" s="193">
        <v>35000000</v>
      </c>
      <c r="K74" s="70" t="s">
        <v>58</v>
      </c>
      <c r="L74" s="70" t="s">
        <v>33</v>
      </c>
      <c r="M74" s="71" t="s">
        <v>34</v>
      </c>
      <c r="N74" s="3" t="str">
        <f t="shared" si="5"/>
        <v/>
      </c>
    </row>
    <row r="75" spans="1:16" ht="40.5" customHeight="1" x14ac:dyDescent="0.3">
      <c r="A75" s="17" t="s">
        <v>179</v>
      </c>
      <c r="B75" s="21"/>
      <c r="C75" s="69">
        <v>93141700</v>
      </c>
      <c r="D75" s="69" t="s">
        <v>64</v>
      </c>
      <c r="E75" s="70" t="s">
        <v>47</v>
      </c>
      <c r="F75" s="70">
        <v>4</v>
      </c>
      <c r="G75" s="70" t="s">
        <v>31</v>
      </c>
      <c r="H75" s="70" t="s">
        <v>79</v>
      </c>
      <c r="I75" s="193">
        <v>27000000</v>
      </c>
      <c r="J75" s="193">
        <v>27000000</v>
      </c>
      <c r="K75" s="70" t="s">
        <v>58</v>
      </c>
      <c r="L75" s="70" t="s">
        <v>33</v>
      </c>
      <c r="M75" s="71" t="s">
        <v>34</v>
      </c>
      <c r="N75" s="3" t="str">
        <f t="shared" ref="N75" si="6">IF(J75=I75,"","Ajustar")</f>
        <v/>
      </c>
    </row>
    <row r="76" spans="1:16" ht="40.5" customHeight="1" x14ac:dyDescent="0.3">
      <c r="A76" s="17" t="s">
        <v>179</v>
      </c>
      <c r="B76" s="21"/>
      <c r="C76" s="69" t="s">
        <v>377</v>
      </c>
      <c r="D76" s="69" t="s">
        <v>375</v>
      </c>
      <c r="E76" s="70" t="s">
        <v>30</v>
      </c>
      <c r="F76" s="70">
        <v>10</v>
      </c>
      <c r="G76" s="70" t="s">
        <v>35</v>
      </c>
      <c r="H76" s="70" t="s">
        <v>376</v>
      </c>
      <c r="I76" s="193">
        <v>0</v>
      </c>
      <c r="J76" s="193">
        <v>0</v>
      </c>
      <c r="K76" s="70" t="s">
        <v>58</v>
      </c>
      <c r="L76" s="70" t="s">
        <v>33</v>
      </c>
      <c r="M76" s="71" t="s">
        <v>34</v>
      </c>
      <c r="N76" s="3" t="str">
        <f t="shared" si="5"/>
        <v/>
      </c>
    </row>
    <row r="77" spans="1:16" ht="48.75" customHeight="1" x14ac:dyDescent="0.3">
      <c r="A77" s="17"/>
      <c r="B77" s="21"/>
      <c r="C77" s="428" t="s">
        <v>214</v>
      </c>
      <c r="D77" s="428"/>
      <c r="E77" s="428"/>
      <c r="F77" s="428"/>
      <c r="G77" s="428"/>
      <c r="H77" s="428"/>
      <c r="I77" s="428"/>
      <c r="J77" s="89">
        <f>SUM(J71:J76)</f>
        <v>257049000</v>
      </c>
      <c r="K77" s="427"/>
      <c r="L77" s="427"/>
      <c r="M77" s="427"/>
    </row>
    <row r="78" spans="1:16" s="74" customFormat="1" ht="32.25" hidden="1" customHeight="1" x14ac:dyDescent="0.3">
      <c r="A78" s="102"/>
      <c r="B78" s="103"/>
      <c r="C78" s="424"/>
      <c r="D78" s="424"/>
      <c r="E78" s="424"/>
      <c r="F78" s="424"/>
      <c r="G78" s="424"/>
      <c r="H78" s="424"/>
      <c r="I78" s="424"/>
      <c r="J78" s="86"/>
      <c r="K78" s="409"/>
      <c r="L78" s="409"/>
      <c r="M78" s="409"/>
      <c r="N78" s="3"/>
      <c r="O78" s="1"/>
    </row>
    <row r="79" spans="1:16" s="74" customFormat="1" ht="34.5" customHeight="1" x14ac:dyDescent="0.3">
      <c r="A79" s="102"/>
      <c r="B79" s="103"/>
      <c r="C79" s="104"/>
      <c r="D79" s="104"/>
      <c r="E79" s="105"/>
      <c r="F79" s="106"/>
      <c r="G79" s="106"/>
      <c r="H79" s="106"/>
      <c r="I79" s="128" t="s">
        <v>215</v>
      </c>
      <c r="J79" s="128">
        <f>+J26+J58+J64+J70+J77+J78</f>
        <v>4067760000</v>
      </c>
      <c r="K79" s="106"/>
      <c r="L79" s="106"/>
      <c r="M79" s="107"/>
      <c r="N79" s="3"/>
      <c r="O79" s="1"/>
    </row>
    <row r="80" spans="1:16" s="74" customFormat="1" ht="21.75" customHeight="1" x14ac:dyDescent="0.3">
      <c r="A80" s="102"/>
      <c r="B80" s="103"/>
      <c r="C80" s="104"/>
      <c r="D80" s="104"/>
      <c r="E80" s="105"/>
      <c r="F80" s="106"/>
      <c r="G80" s="106"/>
      <c r="H80" s="106"/>
      <c r="I80" s="108" t="s">
        <v>226</v>
      </c>
      <c r="J80" s="136">
        <f>+F92-J79</f>
        <v>0</v>
      </c>
      <c r="K80" s="106"/>
      <c r="L80" s="106"/>
      <c r="M80" s="107"/>
      <c r="N80" s="3"/>
      <c r="O80" s="1"/>
    </row>
    <row r="81" spans="3:14" ht="27.75" customHeight="1" x14ac:dyDescent="0.3">
      <c r="I81" s="138" t="s">
        <v>227</v>
      </c>
      <c r="J81" s="137">
        <f>F92</f>
        <v>4067760000</v>
      </c>
      <c r="K81" s="46"/>
    </row>
    <row r="82" spans="3:14" x14ac:dyDescent="0.3">
      <c r="C82" s="119" t="s">
        <v>217</v>
      </c>
    </row>
    <row r="83" spans="3:14" ht="43.2" x14ac:dyDescent="0.35">
      <c r="C83" s="11" t="s">
        <v>20</v>
      </c>
      <c r="D83" s="11" t="s">
        <v>218</v>
      </c>
      <c r="E83" s="11" t="s">
        <v>29</v>
      </c>
      <c r="F83" s="130" t="s">
        <v>222</v>
      </c>
      <c r="I83" s="51"/>
      <c r="J83"/>
      <c r="K83" s="127"/>
    </row>
    <row r="84" spans="3:14" ht="97.2" x14ac:dyDescent="0.35">
      <c r="C84" s="45" t="s">
        <v>232</v>
      </c>
      <c r="D84" s="9"/>
      <c r="E84" s="129" t="s">
        <v>219</v>
      </c>
      <c r="F84" s="131">
        <v>1888240000</v>
      </c>
      <c r="G84" s="432">
        <f>+F84+F85</f>
        <v>2104240000</v>
      </c>
      <c r="I84" s="51"/>
      <c r="J84"/>
      <c r="K84" s="127"/>
    </row>
    <row r="85" spans="3:14" ht="97.2" x14ac:dyDescent="0.35">
      <c r="C85" s="45" t="s">
        <v>220</v>
      </c>
      <c r="D85" s="9"/>
      <c r="E85" s="129" t="s">
        <v>221</v>
      </c>
      <c r="F85" s="131">
        <v>216000000</v>
      </c>
      <c r="G85" s="403"/>
      <c r="I85" s="22"/>
      <c r="J85"/>
      <c r="K85" s="48"/>
    </row>
    <row r="86" spans="3:14" ht="86.4" x14ac:dyDescent="0.35">
      <c r="C86" s="45" t="s">
        <v>205</v>
      </c>
      <c r="D86" s="9" t="s">
        <v>63</v>
      </c>
      <c r="E86" s="129"/>
      <c r="F86" s="131">
        <v>300000000</v>
      </c>
      <c r="I86" s="22"/>
      <c r="J86"/>
      <c r="K86" s="48"/>
    </row>
    <row r="87" spans="3:14" ht="151.5" customHeight="1" x14ac:dyDescent="0.3">
      <c r="C87" s="45" t="s">
        <v>42</v>
      </c>
      <c r="D87" s="16" t="s">
        <v>137</v>
      </c>
      <c r="E87" s="129" t="s">
        <v>219</v>
      </c>
      <c r="F87" s="131">
        <v>330000000</v>
      </c>
      <c r="I87" s="23"/>
      <c r="J87"/>
      <c r="K87"/>
    </row>
    <row r="88" spans="3:14" ht="94.5" customHeight="1" x14ac:dyDescent="0.3">
      <c r="C88" s="45" t="s">
        <v>205</v>
      </c>
      <c r="D88" s="45">
        <v>84121806</v>
      </c>
      <c r="E88" s="129" t="s">
        <v>219</v>
      </c>
      <c r="F88" s="147">
        <v>16500000</v>
      </c>
      <c r="I88" s="23"/>
      <c r="K88" s="1"/>
      <c r="L88" s="1"/>
      <c r="M88" s="1"/>
      <c r="N88" s="1"/>
    </row>
    <row r="89" spans="3:14" ht="30" customHeight="1" x14ac:dyDescent="0.3">
      <c r="E89" s="91"/>
      <c r="F89" s="91"/>
      <c r="G89" s="92"/>
      <c r="I89" s="429"/>
      <c r="J89" s="429"/>
      <c r="K89" s="120"/>
    </row>
    <row r="90" spans="3:14" x14ac:dyDescent="0.3">
      <c r="E90" s="93" t="s">
        <v>225</v>
      </c>
      <c r="F90" s="133">
        <v>6172000000</v>
      </c>
      <c r="G90" s="94"/>
      <c r="I90" s="430"/>
      <c r="J90" s="430"/>
      <c r="K90" s="121"/>
    </row>
    <row r="91" spans="3:14" x14ac:dyDescent="0.3">
      <c r="E91" s="95" t="s">
        <v>223</v>
      </c>
      <c r="F91" s="132">
        <f>F84+F85</f>
        <v>2104240000</v>
      </c>
      <c r="G91" s="96"/>
      <c r="I91" s="430"/>
      <c r="J91" s="430"/>
      <c r="K91" s="122"/>
    </row>
    <row r="92" spans="3:14" x14ac:dyDescent="0.3">
      <c r="E92" s="134" t="s">
        <v>224</v>
      </c>
      <c r="F92" s="135">
        <f>+F90-F91</f>
        <v>4067760000</v>
      </c>
      <c r="G92" s="97"/>
      <c r="I92" s="430"/>
      <c r="J92" s="430"/>
      <c r="K92" s="122"/>
    </row>
    <row r="93" spans="3:14" x14ac:dyDescent="0.3">
      <c r="E93" s="95"/>
      <c r="F93" s="95"/>
      <c r="G93" s="98"/>
      <c r="I93" s="430"/>
      <c r="J93" s="430"/>
      <c r="K93" s="122"/>
    </row>
    <row r="94" spans="3:14" x14ac:dyDescent="0.3">
      <c r="E94" s="74"/>
      <c r="F94" s="99"/>
      <c r="G94" s="100"/>
      <c r="I94" s="431"/>
      <c r="J94" s="431"/>
      <c r="K94" s="123"/>
      <c r="L94" s="38"/>
    </row>
    <row r="95" spans="3:14" x14ac:dyDescent="0.3">
      <c r="E95" s="74"/>
      <c r="F95" s="99"/>
      <c r="G95" s="100"/>
      <c r="I95" s="430"/>
      <c r="J95" s="430"/>
      <c r="K95" s="122"/>
    </row>
    <row r="96" spans="3:14" ht="68.25" customHeight="1" x14ac:dyDescent="0.3">
      <c r="I96" s="434"/>
      <c r="J96" s="434"/>
      <c r="K96" s="122"/>
    </row>
    <row r="97" spans="7:11" x14ac:dyDescent="0.3">
      <c r="G97" s="47"/>
      <c r="I97" s="430"/>
      <c r="J97" s="430"/>
      <c r="K97" s="121"/>
    </row>
    <row r="98" spans="7:11" ht="38.4" customHeight="1" x14ac:dyDescent="0.3">
      <c r="I98" s="435"/>
      <c r="J98" s="435"/>
      <c r="K98" s="122"/>
    </row>
    <row r="99" spans="7:11" x14ac:dyDescent="0.3">
      <c r="I99" s="433"/>
      <c r="J99" s="433"/>
      <c r="K99" s="124"/>
    </row>
    <row r="100" spans="7:11" x14ac:dyDescent="0.3">
      <c r="I100" s="125"/>
      <c r="J100" s="125"/>
      <c r="K100" s="126"/>
    </row>
    <row r="101" spans="7:11" x14ac:dyDescent="0.3">
      <c r="I101" s="100"/>
      <c r="J101" s="99"/>
      <c r="K101" s="100"/>
    </row>
  </sheetData>
  <autoFilter ref="C17:J77" xr:uid="{00000000-0009-0000-0000-000002000000}"/>
  <mergeCells count="26">
    <mergeCell ref="I99:J99"/>
    <mergeCell ref="I90:J90"/>
    <mergeCell ref="I91:J91"/>
    <mergeCell ref="I92:J92"/>
    <mergeCell ref="I95:J95"/>
    <mergeCell ref="I96:J96"/>
    <mergeCell ref="I97:J97"/>
    <mergeCell ref="I98:J98"/>
    <mergeCell ref="G5:J9"/>
    <mergeCell ref="G11:J15"/>
    <mergeCell ref="I89:J89"/>
    <mergeCell ref="I93:J93"/>
    <mergeCell ref="I94:J94"/>
    <mergeCell ref="C70:I70"/>
    <mergeCell ref="G84:G85"/>
    <mergeCell ref="K26:M26"/>
    <mergeCell ref="C26:I26"/>
    <mergeCell ref="C58:I58"/>
    <mergeCell ref="K58:M58"/>
    <mergeCell ref="C64:I64"/>
    <mergeCell ref="K64:M64"/>
    <mergeCell ref="K70:M70"/>
    <mergeCell ref="C77:I77"/>
    <mergeCell ref="K77:M77"/>
    <mergeCell ref="C78:I78"/>
    <mergeCell ref="K78:M78"/>
  </mergeCells>
  <dataValidations count="5">
    <dataValidation type="list" allowBlank="1" showInputMessage="1" showErrorMessage="1" sqref="G65460:G65606 JC65458:JC65604 SY65458:SY65604 ACU65458:ACU65604 AMQ65458:AMQ65604 AWM65458:AWM65604 BGI65458:BGI65604 BQE65458:BQE65604 CAA65458:CAA65604 CJW65458:CJW65604 CTS65458:CTS65604 DDO65458:DDO65604 DNK65458:DNK65604 DXG65458:DXG65604 EHC65458:EHC65604 EQY65458:EQY65604 FAU65458:FAU65604 FKQ65458:FKQ65604 FUM65458:FUM65604 GEI65458:GEI65604 GOE65458:GOE65604 GYA65458:GYA65604 HHW65458:HHW65604 HRS65458:HRS65604 IBO65458:IBO65604 ILK65458:ILK65604 IVG65458:IVG65604 JFC65458:JFC65604 JOY65458:JOY65604 JYU65458:JYU65604 KIQ65458:KIQ65604 KSM65458:KSM65604 LCI65458:LCI65604 LME65458:LME65604 LWA65458:LWA65604 MFW65458:MFW65604 MPS65458:MPS65604 MZO65458:MZO65604 NJK65458:NJK65604 NTG65458:NTG65604 ODC65458:ODC65604 OMY65458:OMY65604 OWU65458:OWU65604 PGQ65458:PGQ65604 PQM65458:PQM65604 QAI65458:QAI65604 QKE65458:QKE65604 QUA65458:QUA65604 RDW65458:RDW65604 RNS65458:RNS65604 RXO65458:RXO65604 SHK65458:SHK65604 SRG65458:SRG65604 TBC65458:TBC65604 TKY65458:TKY65604 TUU65458:TUU65604 UEQ65458:UEQ65604 UOM65458:UOM65604 UYI65458:UYI65604 VIE65458:VIE65604 VSA65458:VSA65604 WBW65458:WBW65604 WLS65458:WLS65604 WVO65458:WVO65604 G130996:G131142 JC130994:JC131140 SY130994:SY131140 ACU130994:ACU131140 AMQ130994:AMQ131140 AWM130994:AWM131140 BGI130994:BGI131140 BQE130994:BQE131140 CAA130994:CAA131140 CJW130994:CJW131140 CTS130994:CTS131140 DDO130994:DDO131140 DNK130994:DNK131140 DXG130994:DXG131140 EHC130994:EHC131140 EQY130994:EQY131140 FAU130994:FAU131140 FKQ130994:FKQ131140 FUM130994:FUM131140 GEI130994:GEI131140 GOE130994:GOE131140 GYA130994:GYA131140 HHW130994:HHW131140 HRS130994:HRS131140 IBO130994:IBO131140 ILK130994:ILK131140 IVG130994:IVG131140 JFC130994:JFC131140 JOY130994:JOY131140 JYU130994:JYU131140 KIQ130994:KIQ131140 KSM130994:KSM131140 LCI130994:LCI131140 LME130994:LME131140 LWA130994:LWA131140 MFW130994:MFW131140 MPS130994:MPS131140 MZO130994:MZO131140 NJK130994:NJK131140 NTG130994:NTG131140 ODC130994:ODC131140 OMY130994:OMY131140 OWU130994:OWU131140 PGQ130994:PGQ131140 PQM130994:PQM131140 QAI130994:QAI131140 QKE130994:QKE131140 QUA130994:QUA131140 RDW130994:RDW131140 RNS130994:RNS131140 RXO130994:RXO131140 SHK130994:SHK131140 SRG130994:SRG131140 TBC130994:TBC131140 TKY130994:TKY131140 TUU130994:TUU131140 UEQ130994:UEQ131140 UOM130994:UOM131140 UYI130994:UYI131140 VIE130994:VIE131140 VSA130994:VSA131140 WBW130994:WBW131140 WLS130994:WLS131140 WVO130994:WVO131140 G196532:G196678 JC196530:JC196676 SY196530:SY196676 ACU196530:ACU196676 AMQ196530:AMQ196676 AWM196530:AWM196676 BGI196530:BGI196676 BQE196530:BQE196676 CAA196530:CAA196676 CJW196530:CJW196676 CTS196530:CTS196676 DDO196530:DDO196676 DNK196530:DNK196676 DXG196530:DXG196676 EHC196530:EHC196676 EQY196530:EQY196676 FAU196530:FAU196676 FKQ196530:FKQ196676 FUM196530:FUM196676 GEI196530:GEI196676 GOE196530:GOE196676 GYA196530:GYA196676 HHW196530:HHW196676 HRS196530:HRS196676 IBO196530:IBO196676 ILK196530:ILK196676 IVG196530:IVG196676 JFC196530:JFC196676 JOY196530:JOY196676 JYU196530:JYU196676 KIQ196530:KIQ196676 KSM196530:KSM196676 LCI196530:LCI196676 LME196530:LME196676 LWA196530:LWA196676 MFW196530:MFW196676 MPS196530:MPS196676 MZO196530:MZO196676 NJK196530:NJK196676 NTG196530:NTG196676 ODC196530:ODC196676 OMY196530:OMY196676 OWU196530:OWU196676 PGQ196530:PGQ196676 PQM196530:PQM196676 QAI196530:QAI196676 QKE196530:QKE196676 QUA196530:QUA196676 RDW196530:RDW196676 RNS196530:RNS196676 RXO196530:RXO196676 SHK196530:SHK196676 SRG196530:SRG196676 TBC196530:TBC196676 TKY196530:TKY196676 TUU196530:TUU196676 UEQ196530:UEQ196676 UOM196530:UOM196676 UYI196530:UYI196676 VIE196530:VIE196676 VSA196530:VSA196676 WBW196530:WBW196676 WLS196530:WLS196676 WVO196530:WVO196676 G262068:G262214 JC262066:JC262212 SY262066:SY262212 ACU262066:ACU262212 AMQ262066:AMQ262212 AWM262066:AWM262212 BGI262066:BGI262212 BQE262066:BQE262212 CAA262066:CAA262212 CJW262066:CJW262212 CTS262066:CTS262212 DDO262066:DDO262212 DNK262066:DNK262212 DXG262066:DXG262212 EHC262066:EHC262212 EQY262066:EQY262212 FAU262066:FAU262212 FKQ262066:FKQ262212 FUM262066:FUM262212 GEI262066:GEI262212 GOE262066:GOE262212 GYA262066:GYA262212 HHW262066:HHW262212 HRS262066:HRS262212 IBO262066:IBO262212 ILK262066:ILK262212 IVG262066:IVG262212 JFC262066:JFC262212 JOY262066:JOY262212 JYU262066:JYU262212 KIQ262066:KIQ262212 KSM262066:KSM262212 LCI262066:LCI262212 LME262066:LME262212 LWA262066:LWA262212 MFW262066:MFW262212 MPS262066:MPS262212 MZO262066:MZO262212 NJK262066:NJK262212 NTG262066:NTG262212 ODC262066:ODC262212 OMY262066:OMY262212 OWU262066:OWU262212 PGQ262066:PGQ262212 PQM262066:PQM262212 QAI262066:QAI262212 QKE262066:QKE262212 QUA262066:QUA262212 RDW262066:RDW262212 RNS262066:RNS262212 RXO262066:RXO262212 SHK262066:SHK262212 SRG262066:SRG262212 TBC262066:TBC262212 TKY262066:TKY262212 TUU262066:TUU262212 UEQ262066:UEQ262212 UOM262066:UOM262212 UYI262066:UYI262212 VIE262066:VIE262212 VSA262066:VSA262212 WBW262066:WBW262212 WLS262066:WLS262212 WVO262066:WVO262212 G327604:G327750 JC327602:JC327748 SY327602:SY327748 ACU327602:ACU327748 AMQ327602:AMQ327748 AWM327602:AWM327748 BGI327602:BGI327748 BQE327602:BQE327748 CAA327602:CAA327748 CJW327602:CJW327748 CTS327602:CTS327748 DDO327602:DDO327748 DNK327602:DNK327748 DXG327602:DXG327748 EHC327602:EHC327748 EQY327602:EQY327748 FAU327602:FAU327748 FKQ327602:FKQ327748 FUM327602:FUM327748 GEI327602:GEI327748 GOE327602:GOE327748 GYA327602:GYA327748 HHW327602:HHW327748 HRS327602:HRS327748 IBO327602:IBO327748 ILK327602:ILK327748 IVG327602:IVG327748 JFC327602:JFC327748 JOY327602:JOY327748 JYU327602:JYU327748 KIQ327602:KIQ327748 KSM327602:KSM327748 LCI327602:LCI327748 LME327602:LME327748 LWA327602:LWA327748 MFW327602:MFW327748 MPS327602:MPS327748 MZO327602:MZO327748 NJK327602:NJK327748 NTG327602:NTG327748 ODC327602:ODC327748 OMY327602:OMY327748 OWU327602:OWU327748 PGQ327602:PGQ327748 PQM327602:PQM327748 QAI327602:QAI327748 QKE327602:QKE327748 QUA327602:QUA327748 RDW327602:RDW327748 RNS327602:RNS327748 RXO327602:RXO327748 SHK327602:SHK327748 SRG327602:SRG327748 TBC327602:TBC327748 TKY327602:TKY327748 TUU327602:TUU327748 UEQ327602:UEQ327748 UOM327602:UOM327748 UYI327602:UYI327748 VIE327602:VIE327748 VSA327602:VSA327748 WBW327602:WBW327748 WLS327602:WLS327748 WVO327602:WVO327748 G393140:G393286 JC393138:JC393284 SY393138:SY393284 ACU393138:ACU393284 AMQ393138:AMQ393284 AWM393138:AWM393284 BGI393138:BGI393284 BQE393138:BQE393284 CAA393138:CAA393284 CJW393138:CJW393284 CTS393138:CTS393284 DDO393138:DDO393284 DNK393138:DNK393284 DXG393138:DXG393284 EHC393138:EHC393284 EQY393138:EQY393284 FAU393138:FAU393284 FKQ393138:FKQ393284 FUM393138:FUM393284 GEI393138:GEI393284 GOE393138:GOE393284 GYA393138:GYA393284 HHW393138:HHW393284 HRS393138:HRS393284 IBO393138:IBO393284 ILK393138:ILK393284 IVG393138:IVG393284 JFC393138:JFC393284 JOY393138:JOY393284 JYU393138:JYU393284 KIQ393138:KIQ393284 KSM393138:KSM393284 LCI393138:LCI393284 LME393138:LME393284 LWA393138:LWA393284 MFW393138:MFW393284 MPS393138:MPS393284 MZO393138:MZO393284 NJK393138:NJK393284 NTG393138:NTG393284 ODC393138:ODC393284 OMY393138:OMY393284 OWU393138:OWU393284 PGQ393138:PGQ393284 PQM393138:PQM393284 QAI393138:QAI393284 QKE393138:QKE393284 QUA393138:QUA393284 RDW393138:RDW393284 RNS393138:RNS393284 RXO393138:RXO393284 SHK393138:SHK393284 SRG393138:SRG393284 TBC393138:TBC393284 TKY393138:TKY393284 TUU393138:TUU393284 UEQ393138:UEQ393284 UOM393138:UOM393284 UYI393138:UYI393284 VIE393138:VIE393284 VSA393138:VSA393284 WBW393138:WBW393284 WLS393138:WLS393284 WVO393138:WVO393284 G458676:G458822 JC458674:JC458820 SY458674:SY458820 ACU458674:ACU458820 AMQ458674:AMQ458820 AWM458674:AWM458820 BGI458674:BGI458820 BQE458674:BQE458820 CAA458674:CAA458820 CJW458674:CJW458820 CTS458674:CTS458820 DDO458674:DDO458820 DNK458674:DNK458820 DXG458674:DXG458820 EHC458674:EHC458820 EQY458674:EQY458820 FAU458674:FAU458820 FKQ458674:FKQ458820 FUM458674:FUM458820 GEI458674:GEI458820 GOE458674:GOE458820 GYA458674:GYA458820 HHW458674:HHW458820 HRS458674:HRS458820 IBO458674:IBO458820 ILK458674:ILK458820 IVG458674:IVG458820 JFC458674:JFC458820 JOY458674:JOY458820 JYU458674:JYU458820 KIQ458674:KIQ458820 KSM458674:KSM458820 LCI458674:LCI458820 LME458674:LME458820 LWA458674:LWA458820 MFW458674:MFW458820 MPS458674:MPS458820 MZO458674:MZO458820 NJK458674:NJK458820 NTG458674:NTG458820 ODC458674:ODC458820 OMY458674:OMY458820 OWU458674:OWU458820 PGQ458674:PGQ458820 PQM458674:PQM458820 QAI458674:QAI458820 QKE458674:QKE458820 QUA458674:QUA458820 RDW458674:RDW458820 RNS458674:RNS458820 RXO458674:RXO458820 SHK458674:SHK458820 SRG458674:SRG458820 TBC458674:TBC458820 TKY458674:TKY458820 TUU458674:TUU458820 UEQ458674:UEQ458820 UOM458674:UOM458820 UYI458674:UYI458820 VIE458674:VIE458820 VSA458674:VSA458820 WBW458674:WBW458820 WLS458674:WLS458820 WVO458674:WVO458820 G524212:G524358 JC524210:JC524356 SY524210:SY524356 ACU524210:ACU524356 AMQ524210:AMQ524356 AWM524210:AWM524356 BGI524210:BGI524356 BQE524210:BQE524356 CAA524210:CAA524356 CJW524210:CJW524356 CTS524210:CTS524356 DDO524210:DDO524356 DNK524210:DNK524356 DXG524210:DXG524356 EHC524210:EHC524356 EQY524210:EQY524356 FAU524210:FAU524356 FKQ524210:FKQ524356 FUM524210:FUM524356 GEI524210:GEI524356 GOE524210:GOE524356 GYA524210:GYA524356 HHW524210:HHW524356 HRS524210:HRS524356 IBO524210:IBO524356 ILK524210:ILK524356 IVG524210:IVG524356 JFC524210:JFC524356 JOY524210:JOY524356 JYU524210:JYU524356 KIQ524210:KIQ524356 KSM524210:KSM524356 LCI524210:LCI524356 LME524210:LME524356 LWA524210:LWA524356 MFW524210:MFW524356 MPS524210:MPS524356 MZO524210:MZO524356 NJK524210:NJK524356 NTG524210:NTG524356 ODC524210:ODC524356 OMY524210:OMY524356 OWU524210:OWU524356 PGQ524210:PGQ524356 PQM524210:PQM524356 QAI524210:QAI524356 QKE524210:QKE524356 QUA524210:QUA524356 RDW524210:RDW524356 RNS524210:RNS524356 RXO524210:RXO524356 SHK524210:SHK524356 SRG524210:SRG524356 TBC524210:TBC524356 TKY524210:TKY524356 TUU524210:TUU524356 UEQ524210:UEQ524356 UOM524210:UOM524356 UYI524210:UYI524356 VIE524210:VIE524356 VSA524210:VSA524356 WBW524210:WBW524356 WLS524210:WLS524356 WVO524210:WVO524356 G589748:G589894 JC589746:JC589892 SY589746:SY589892 ACU589746:ACU589892 AMQ589746:AMQ589892 AWM589746:AWM589892 BGI589746:BGI589892 BQE589746:BQE589892 CAA589746:CAA589892 CJW589746:CJW589892 CTS589746:CTS589892 DDO589746:DDO589892 DNK589746:DNK589892 DXG589746:DXG589892 EHC589746:EHC589892 EQY589746:EQY589892 FAU589746:FAU589892 FKQ589746:FKQ589892 FUM589746:FUM589892 GEI589746:GEI589892 GOE589746:GOE589892 GYA589746:GYA589892 HHW589746:HHW589892 HRS589746:HRS589892 IBO589746:IBO589892 ILK589746:ILK589892 IVG589746:IVG589892 JFC589746:JFC589892 JOY589746:JOY589892 JYU589746:JYU589892 KIQ589746:KIQ589892 KSM589746:KSM589892 LCI589746:LCI589892 LME589746:LME589892 LWA589746:LWA589892 MFW589746:MFW589892 MPS589746:MPS589892 MZO589746:MZO589892 NJK589746:NJK589892 NTG589746:NTG589892 ODC589746:ODC589892 OMY589746:OMY589892 OWU589746:OWU589892 PGQ589746:PGQ589892 PQM589746:PQM589892 QAI589746:QAI589892 QKE589746:QKE589892 QUA589746:QUA589892 RDW589746:RDW589892 RNS589746:RNS589892 RXO589746:RXO589892 SHK589746:SHK589892 SRG589746:SRG589892 TBC589746:TBC589892 TKY589746:TKY589892 TUU589746:TUU589892 UEQ589746:UEQ589892 UOM589746:UOM589892 UYI589746:UYI589892 VIE589746:VIE589892 VSA589746:VSA589892 WBW589746:WBW589892 WLS589746:WLS589892 WVO589746:WVO589892 G655284:G655430 JC655282:JC655428 SY655282:SY655428 ACU655282:ACU655428 AMQ655282:AMQ655428 AWM655282:AWM655428 BGI655282:BGI655428 BQE655282:BQE655428 CAA655282:CAA655428 CJW655282:CJW655428 CTS655282:CTS655428 DDO655282:DDO655428 DNK655282:DNK655428 DXG655282:DXG655428 EHC655282:EHC655428 EQY655282:EQY655428 FAU655282:FAU655428 FKQ655282:FKQ655428 FUM655282:FUM655428 GEI655282:GEI655428 GOE655282:GOE655428 GYA655282:GYA655428 HHW655282:HHW655428 HRS655282:HRS655428 IBO655282:IBO655428 ILK655282:ILK655428 IVG655282:IVG655428 JFC655282:JFC655428 JOY655282:JOY655428 JYU655282:JYU655428 KIQ655282:KIQ655428 KSM655282:KSM655428 LCI655282:LCI655428 LME655282:LME655428 LWA655282:LWA655428 MFW655282:MFW655428 MPS655282:MPS655428 MZO655282:MZO655428 NJK655282:NJK655428 NTG655282:NTG655428 ODC655282:ODC655428 OMY655282:OMY655428 OWU655282:OWU655428 PGQ655282:PGQ655428 PQM655282:PQM655428 QAI655282:QAI655428 QKE655282:QKE655428 QUA655282:QUA655428 RDW655282:RDW655428 RNS655282:RNS655428 RXO655282:RXO655428 SHK655282:SHK655428 SRG655282:SRG655428 TBC655282:TBC655428 TKY655282:TKY655428 TUU655282:TUU655428 UEQ655282:UEQ655428 UOM655282:UOM655428 UYI655282:UYI655428 VIE655282:VIE655428 VSA655282:VSA655428 WBW655282:WBW655428 WLS655282:WLS655428 WVO655282:WVO655428 G720820:G720966 JC720818:JC720964 SY720818:SY720964 ACU720818:ACU720964 AMQ720818:AMQ720964 AWM720818:AWM720964 BGI720818:BGI720964 BQE720818:BQE720964 CAA720818:CAA720964 CJW720818:CJW720964 CTS720818:CTS720964 DDO720818:DDO720964 DNK720818:DNK720964 DXG720818:DXG720964 EHC720818:EHC720964 EQY720818:EQY720964 FAU720818:FAU720964 FKQ720818:FKQ720964 FUM720818:FUM720964 GEI720818:GEI720964 GOE720818:GOE720964 GYA720818:GYA720964 HHW720818:HHW720964 HRS720818:HRS720964 IBO720818:IBO720964 ILK720818:ILK720964 IVG720818:IVG720964 JFC720818:JFC720964 JOY720818:JOY720964 JYU720818:JYU720964 KIQ720818:KIQ720964 KSM720818:KSM720964 LCI720818:LCI720964 LME720818:LME720964 LWA720818:LWA720964 MFW720818:MFW720964 MPS720818:MPS720964 MZO720818:MZO720964 NJK720818:NJK720964 NTG720818:NTG720964 ODC720818:ODC720964 OMY720818:OMY720964 OWU720818:OWU720964 PGQ720818:PGQ720964 PQM720818:PQM720964 QAI720818:QAI720964 QKE720818:QKE720964 QUA720818:QUA720964 RDW720818:RDW720964 RNS720818:RNS720964 RXO720818:RXO720964 SHK720818:SHK720964 SRG720818:SRG720964 TBC720818:TBC720964 TKY720818:TKY720964 TUU720818:TUU720964 UEQ720818:UEQ720964 UOM720818:UOM720964 UYI720818:UYI720964 VIE720818:VIE720964 VSA720818:VSA720964 WBW720818:WBW720964 WLS720818:WLS720964 WVO720818:WVO720964 G786356:G786502 JC786354:JC786500 SY786354:SY786500 ACU786354:ACU786500 AMQ786354:AMQ786500 AWM786354:AWM786500 BGI786354:BGI786500 BQE786354:BQE786500 CAA786354:CAA786500 CJW786354:CJW786500 CTS786354:CTS786500 DDO786354:DDO786500 DNK786354:DNK786500 DXG786354:DXG786500 EHC786354:EHC786500 EQY786354:EQY786500 FAU786354:FAU786500 FKQ786354:FKQ786500 FUM786354:FUM786500 GEI786354:GEI786500 GOE786354:GOE786500 GYA786354:GYA786500 HHW786354:HHW786500 HRS786354:HRS786500 IBO786354:IBO786500 ILK786354:ILK786500 IVG786354:IVG786500 JFC786354:JFC786500 JOY786354:JOY786500 JYU786354:JYU786500 KIQ786354:KIQ786500 KSM786354:KSM786500 LCI786354:LCI786500 LME786354:LME786500 LWA786354:LWA786500 MFW786354:MFW786500 MPS786354:MPS786500 MZO786354:MZO786500 NJK786354:NJK786500 NTG786354:NTG786500 ODC786354:ODC786500 OMY786354:OMY786500 OWU786354:OWU786500 PGQ786354:PGQ786500 PQM786354:PQM786500 QAI786354:QAI786500 QKE786354:QKE786500 QUA786354:QUA786500 RDW786354:RDW786500 RNS786354:RNS786500 RXO786354:RXO786500 SHK786354:SHK786500 SRG786354:SRG786500 TBC786354:TBC786500 TKY786354:TKY786500 TUU786354:TUU786500 UEQ786354:UEQ786500 UOM786354:UOM786500 UYI786354:UYI786500 VIE786354:VIE786500 VSA786354:VSA786500 WBW786354:WBW786500 WLS786354:WLS786500 WVO786354:WVO786500 G851892:G852038 JC851890:JC852036 SY851890:SY852036 ACU851890:ACU852036 AMQ851890:AMQ852036 AWM851890:AWM852036 BGI851890:BGI852036 BQE851890:BQE852036 CAA851890:CAA852036 CJW851890:CJW852036 CTS851890:CTS852036 DDO851890:DDO852036 DNK851890:DNK852036 DXG851890:DXG852036 EHC851890:EHC852036 EQY851890:EQY852036 FAU851890:FAU852036 FKQ851890:FKQ852036 FUM851890:FUM852036 GEI851890:GEI852036 GOE851890:GOE852036 GYA851890:GYA852036 HHW851890:HHW852036 HRS851890:HRS852036 IBO851890:IBO852036 ILK851890:ILK852036 IVG851890:IVG852036 JFC851890:JFC852036 JOY851890:JOY852036 JYU851890:JYU852036 KIQ851890:KIQ852036 KSM851890:KSM852036 LCI851890:LCI852036 LME851890:LME852036 LWA851890:LWA852036 MFW851890:MFW852036 MPS851890:MPS852036 MZO851890:MZO852036 NJK851890:NJK852036 NTG851890:NTG852036 ODC851890:ODC852036 OMY851890:OMY852036 OWU851890:OWU852036 PGQ851890:PGQ852036 PQM851890:PQM852036 QAI851890:QAI852036 QKE851890:QKE852036 QUA851890:QUA852036 RDW851890:RDW852036 RNS851890:RNS852036 RXO851890:RXO852036 SHK851890:SHK852036 SRG851890:SRG852036 TBC851890:TBC852036 TKY851890:TKY852036 TUU851890:TUU852036 UEQ851890:UEQ852036 UOM851890:UOM852036 UYI851890:UYI852036 VIE851890:VIE852036 VSA851890:VSA852036 WBW851890:WBW852036 WLS851890:WLS852036 WVO851890:WVO852036 G917428:G917574 JC917426:JC917572 SY917426:SY917572 ACU917426:ACU917572 AMQ917426:AMQ917572 AWM917426:AWM917572 BGI917426:BGI917572 BQE917426:BQE917572 CAA917426:CAA917572 CJW917426:CJW917572 CTS917426:CTS917572 DDO917426:DDO917572 DNK917426:DNK917572 DXG917426:DXG917572 EHC917426:EHC917572 EQY917426:EQY917572 FAU917426:FAU917572 FKQ917426:FKQ917572 FUM917426:FUM917572 GEI917426:GEI917572 GOE917426:GOE917572 GYA917426:GYA917572 HHW917426:HHW917572 HRS917426:HRS917572 IBO917426:IBO917572 ILK917426:ILK917572 IVG917426:IVG917572 JFC917426:JFC917572 JOY917426:JOY917572 JYU917426:JYU917572 KIQ917426:KIQ917572 KSM917426:KSM917572 LCI917426:LCI917572 LME917426:LME917572 LWA917426:LWA917572 MFW917426:MFW917572 MPS917426:MPS917572 MZO917426:MZO917572 NJK917426:NJK917572 NTG917426:NTG917572 ODC917426:ODC917572 OMY917426:OMY917572 OWU917426:OWU917572 PGQ917426:PGQ917572 PQM917426:PQM917572 QAI917426:QAI917572 QKE917426:QKE917572 QUA917426:QUA917572 RDW917426:RDW917572 RNS917426:RNS917572 RXO917426:RXO917572 SHK917426:SHK917572 SRG917426:SRG917572 TBC917426:TBC917572 TKY917426:TKY917572 TUU917426:TUU917572 UEQ917426:UEQ917572 UOM917426:UOM917572 UYI917426:UYI917572 VIE917426:VIE917572 VSA917426:VSA917572 WBW917426:WBW917572 WLS917426:WLS917572 WVO917426:WVO917572 G982964:G983110 JC982962:JC983108 SY982962:SY983108 ACU982962:ACU983108 AMQ982962:AMQ983108 AWM982962:AWM983108 BGI982962:BGI983108 BQE982962:BQE983108 CAA982962:CAA983108 CJW982962:CJW983108 CTS982962:CTS983108 DDO982962:DDO983108 DNK982962:DNK983108 DXG982962:DXG983108 EHC982962:EHC983108 EQY982962:EQY983108 FAU982962:FAU983108 FKQ982962:FKQ983108 FUM982962:FUM983108 GEI982962:GEI983108 GOE982962:GOE983108 GYA982962:GYA983108 HHW982962:HHW983108 HRS982962:HRS983108 IBO982962:IBO983108 ILK982962:ILK983108 IVG982962:IVG983108 JFC982962:JFC983108 JOY982962:JOY983108 JYU982962:JYU983108 KIQ982962:KIQ983108 KSM982962:KSM983108 LCI982962:LCI983108 LME982962:LME983108 LWA982962:LWA983108 MFW982962:MFW983108 MPS982962:MPS983108 MZO982962:MZO983108 NJK982962:NJK983108 NTG982962:NTG983108 ODC982962:ODC983108 OMY982962:OMY983108 OWU982962:OWU983108 PGQ982962:PGQ983108 PQM982962:PQM983108 QAI982962:QAI983108 QKE982962:QKE983108 QUA982962:QUA983108 RDW982962:RDW983108 RNS982962:RNS983108 RXO982962:RXO983108 SHK982962:SHK983108 SRG982962:SRG983108 TBC982962:TBC983108 TKY982962:TKY983108 TUU982962:TUU983108 UEQ982962:UEQ983108 UOM982962:UOM983108 UYI982962:UYI983108 VIE982962:VIE983108 VSA982962:VSA983108 WBW982962:WBW983108 WLS982962:WLS983108 WVO982962:WVO983108 G65:G69 G79:G80 G27:G57 SY24:SY25 ACU24:ACU25 AMQ24:AMQ25 AWM24:AWM25 BGI24:BGI25 BQE24:BQE25 CAA24:CAA25 CJW24:CJW25 CTS24:CTS25 DDO24:DDO25 DNK24:DNK25 DXG24:DXG25 EHC24:EHC25 EQY24:EQY25 FAU24:FAU25 FKQ24:FKQ25 FUM24:FUM25 GEI24:GEI25 GOE24:GOE25 GYA24:GYA25 HHW24:HHW25 HRS24:HRS25 IBO24:IBO25 ILK24:ILK25 IVG24:IVG25 JFC24:JFC25 JOY24:JOY25 JYU24:JYU25 KIQ24:KIQ25 KSM24:KSM25 LCI24:LCI25 LME24:LME25 LWA24:LWA25 MFW24:MFW25 MPS24:MPS25 MZO24:MZO25 NJK24:NJK25 NTG24:NTG25 ODC24:ODC25 OMY24:OMY25 OWU24:OWU25 PGQ24:PGQ25 PQM24:PQM25 QAI24:QAI25 QKE24:QKE25 QUA24:QUA25 RDW24:RDW25 RNS24:RNS25 RXO24:RXO25 SHK24:SHK25 SRG24:SRG25 TBC24:TBC25 TKY24:TKY25 TUU24:TUU25 UEQ24:UEQ25 UOM24:UOM25 UYI24:UYI25 VIE24:VIE25 VSA24:VSA25 WBW24:WBW25 WLS24:WLS25 WVO24:WVO25 JC24:JC25 SU88 ACQ88 AMM88 AWI88 BGE88 BQA88 BZW88 CJS88 CTO88 DDK88 DNG88 DXC88 EGY88 EQU88 FAQ88 FKM88 FUI88 GEE88 GOA88 GXW88 HHS88 HRO88 IBK88 ILG88 IVC88 JEY88 JOU88 JYQ88 KIM88 KSI88 LCE88 LMA88 LVW88 MFS88 MPO88 MZK88 NJG88 NTC88 OCY88 OMU88 OWQ88 PGM88 PQI88 QAE88 QKA88 QTW88 RDS88 RNO88 RXK88 SHG88 SRC88 TAY88 TKU88 TUQ88 UEM88 UOI88 UYE88 VIA88 VRW88 WBS88 WLO88 WVK88 IY88 G18:G25 G59:G63 G71:G76 JC27:JC80 WVO27:WVO80 WLS27:WLS80 WBW27:WBW80 VSA27:VSA80 VIE27:VIE80 UYI27:UYI80 UOM27:UOM80 UEQ27:UEQ80 TUU27:TUU80 TKY27:TKY80 TBC27:TBC80 SRG27:SRG80 SHK27:SHK80 RXO27:RXO80 RNS27:RNS80 RDW27:RDW80 QUA27:QUA80 QKE27:QKE80 QAI27:QAI80 PQM27:PQM80 PGQ27:PGQ80 OWU27:OWU80 OMY27:OMY80 ODC27:ODC80 NTG27:NTG80 NJK27:NJK80 MZO27:MZO80 MPS27:MPS80 MFW27:MFW80 LWA27:LWA80 LME27:LME80 LCI27:LCI80 KSM27:KSM80 KIQ27:KIQ80 JYU27:JYU80 JOY27:JOY80 JFC27:JFC80 IVG27:IVG80 ILK27:ILK80 IBO27:IBO80 HRS27:HRS80 HHW27:HHW80 GYA27:GYA80 GOE27:GOE80 GEI27:GEI80 FUM27:FUM80 FKQ27:FKQ80 FAU27:FAU80 EQY27:EQY80 EHC27:EHC80 DXG27:DXG80 DNK27:DNK80 DDO27:DDO80 CTS27:CTS80 CJW27:CJW80 CAA27:CAA80 BQE27:BQE80 BGI27:BGI80 AWM27:AWM80 AMQ27:AMQ80 ACU27:ACU80 SY27:SY80" xr:uid="{00000000-0002-0000-0200-000000000000}">
      <formula1>modalidad</formula1>
    </dataValidation>
    <dataValidation type="list" allowBlank="1" showInputMessage="1" showErrorMessage="1" sqref="H65460:H65606 JD65458:JD65604 SZ65458:SZ65604 ACV65458:ACV65604 AMR65458:AMR65604 AWN65458:AWN65604 BGJ65458:BGJ65604 BQF65458:BQF65604 CAB65458:CAB65604 CJX65458:CJX65604 CTT65458:CTT65604 DDP65458:DDP65604 DNL65458:DNL65604 DXH65458:DXH65604 EHD65458:EHD65604 EQZ65458:EQZ65604 FAV65458:FAV65604 FKR65458:FKR65604 FUN65458:FUN65604 GEJ65458:GEJ65604 GOF65458:GOF65604 GYB65458:GYB65604 HHX65458:HHX65604 HRT65458:HRT65604 IBP65458:IBP65604 ILL65458:ILL65604 IVH65458:IVH65604 JFD65458:JFD65604 JOZ65458:JOZ65604 JYV65458:JYV65604 KIR65458:KIR65604 KSN65458:KSN65604 LCJ65458:LCJ65604 LMF65458:LMF65604 LWB65458:LWB65604 MFX65458:MFX65604 MPT65458:MPT65604 MZP65458:MZP65604 NJL65458:NJL65604 NTH65458:NTH65604 ODD65458:ODD65604 OMZ65458:OMZ65604 OWV65458:OWV65604 PGR65458:PGR65604 PQN65458:PQN65604 QAJ65458:QAJ65604 QKF65458:QKF65604 QUB65458:QUB65604 RDX65458:RDX65604 RNT65458:RNT65604 RXP65458:RXP65604 SHL65458:SHL65604 SRH65458:SRH65604 TBD65458:TBD65604 TKZ65458:TKZ65604 TUV65458:TUV65604 UER65458:UER65604 UON65458:UON65604 UYJ65458:UYJ65604 VIF65458:VIF65604 VSB65458:VSB65604 WBX65458:WBX65604 WLT65458:WLT65604 WVP65458:WVP65604 H130996:H131142 JD130994:JD131140 SZ130994:SZ131140 ACV130994:ACV131140 AMR130994:AMR131140 AWN130994:AWN131140 BGJ130994:BGJ131140 BQF130994:BQF131140 CAB130994:CAB131140 CJX130994:CJX131140 CTT130994:CTT131140 DDP130994:DDP131140 DNL130994:DNL131140 DXH130994:DXH131140 EHD130994:EHD131140 EQZ130994:EQZ131140 FAV130994:FAV131140 FKR130994:FKR131140 FUN130994:FUN131140 GEJ130994:GEJ131140 GOF130994:GOF131140 GYB130994:GYB131140 HHX130994:HHX131140 HRT130994:HRT131140 IBP130994:IBP131140 ILL130994:ILL131140 IVH130994:IVH131140 JFD130994:JFD131140 JOZ130994:JOZ131140 JYV130994:JYV131140 KIR130994:KIR131140 KSN130994:KSN131140 LCJ130994:LCJ131140 LMF130994:LMF131140 LWB130994:LWB131140 MFX130994:MFX131140 MPT130994:MPT131140 MZP130994:MZP131140 NJL130994:NJL131140 NTH130994:NTH131140 ODD130994:ODD131140 OMZ130994:OMZ131140 OWV130994:OWV131140 PGR130994:PGR131140 PQN130994:PQN131140 QAJ130994:QAJ131140 QKF130994:QKF131140 QUB130994:QUB131140 RDX130994:RDX131140 RNT130994:RNT131140 RXP130994:RXP131140 SHL130994:SHL131140 SRH130994:SRH131140 TBD130994:TBD131140 TKZ130994:TKZ131140 TUV130994:TUV131140 UER130994:UER131140 UON130994:UON131140 UYJ130994:UYJ131140 VIF130994:VIF131140 VSB130994:VSB131140 WBX130994:WBX131140 WLT130994:WLT131140 WVP130994:WVP131140 H196532:H196678 JD196530:JD196676 SZ196530:SZ196676 ACV196530:ACV196676 AMR196530:AMR196676 AWN196530:AWN196676 BGJ196530:BGJ196676 BQF196530:BQF196676 CAB196530:CAB196676 CJX196530:CJX196676 CTT196530:CTT196676 DDP196530:DDP196676 DNL196530:DNL196676 DXH196530:DXH196676 EHD196530:EHD196676 EQZ196530:EQZ196676 FAV196530:FAV196676 FKR196530:FKR196676 FUN196530:FUN196676 GEJ196530:GEJ196676 GOF196530:GOF196676 GYB196530:GYB196676 HHX196530:HHX196676 HRT196530:HRT196676 IBP196530:IBP196676 ILL196530:ILL196676 IVH196530:IVH196676 JFD196530:JFD196676 JOZ196530:JOZ196676 JYV196530:JYV196676 KIR196530:KIR196676 KSN196530:KSN196676 LCJ196530:LCJ196676 LMF196530:LMF196676 LWB196530:LWB196676 MFX196530:MFX196676 MPT196530:MPT196676 MZP196530:MZP196676 NJL196530:NJL196676 NTH196530:NTH196676 ODD196530:ODD196676 OMZ196530:OMZ196676 OWV196530:OWV196676 PGR196530:PGR196676 PQN196530:PQN196676 QAJ196530:QAJ196676 QKF196530:QKF196676 QUB196530:QUB196676 RDX196530:RDX196676 RNT196530:RNT196676 RXP196530:RXP196676 SHL196530:SHL196676 SRH196530:SRH196676 TBD196530:TBD196676 TKZ196530:TKZ196676 TUV196530:TUV196676 UER196530:UER196676 UON196530:UON196676 UYJ196530:UYJ196676 VIF196530:VIF196676 VSB196530:VSB196676 WBX196530:WBX196676 WLT196530:WLT196676 WVP196530:WVP196676 H262068:H262214 JD262066:JD262212 SZ262066:SZ262212 ACV262066:ACV262212 AMR262066:AMR262212 AWN262066:AWN262212 BGJ262066:BGJ262212 BQF262066:BQF262212 CAB262066:CAB262212 CJX262066:CJX262212 CTT262066:CTT262212 DDP262066:DDP262212 DNL262066:DNL262212 DXH262066:DXH262212 EHD262066:EHD262212 EQZ262066:EQZ262212 FAV262066:FAV262212 FKR262066:FKR262212 FUN262066:FUN262212 GEJ262066:GEJ262212 GOF262066:GOF262212 GYB262066:GYB262212 HHX262066:HHX262212 HRT262066:HRT262212 IBP262066:IBP262212 ILL262066:ILL262212 IVH262066:IVH262212 JFD262066:JFD262212 JOZ262066:JOZ262212 JYV262066:JYV262212 KIR262066:KIR262212 KSN262066:KSN262212 LCJ262066:LCJ262212 LMF262066:LMF262212 LWB262066:LWB262212 MFX262066:MFX262212 MPT262066:MPT262212 MZP262066:MZP262212 NJL262066:NJL262212 NTH262066:NTH262212 ODD262066:ODD262212 OMZ262066:OMZ262212 OWV262066:OWV262212 PGR262066:PGR262212 PQN262066:PQN262212 QAJ262066:QAJ262212 QKF262066:QKF262212 QUB262066:QUB262212 RDX262066:RDX262212 RNT262066:RNT262212 RXP262066:RXP262212 SHL262066:SHL262212 SRH262066:SRH262212 TBD262066:TBD262212 TKZ262066:TKZ262212 TUV262066:TUV262212 UER262066:UER262212 UON262066:UON262212 UYJ262066:UYJ262212 VIF262066:VIF262212 VSB262066:VSB262212 WBX262066:WBX262212 WLT262066:WLT262212 WVP262066:WVP262212 H327604:H327750 JD327602:JD327748 SZ327602:SZ327748 ACV327602:ACV327748 AMR327602:AMR327748 AWN327602:AWN327748 BGJ327602:BGJ327748 BQF327602:BQF327748 CAB327602:CAB327748 CJX327602:CJX327748 CTT327602:CTT327748 DDP327602:DDP327748 DNL327602:DNL327748 DXH327602:DXH327748 EHD327602:EHD327748 EQZ327602:EQZ327748 FAV327602:FAV327748 FKR327602:FKR327748 FUN327602:FUN327748 GEJ327602:GEJ327748 GOF327602:GOF327748 GYB327602:GYB327748 HHX327602:HHX327748 HRT327602:HRT327748 IBP327602:IBP327748 ILL327602:ILL327748 IVH327602:IVH327748 JFD327602:JFD327748 JOZ327602:JOZ327748 JYV327602:JYV327748 KIR327602:KIR327748 KSN327602:KSN327748 LCJ327602:LCJ327748 LMF327602:LMF327748 LWB327602:LWB327748 MFX327602:MFX327748 MPT327602:MPT327748 MZP327602:MZP327748 NJL327602:NJL327748 NTH327602:NTH327748 ODD327602:ODD327748 OMZ327602:OMZ327748 OWV327602:OWV327748 PGR327602:PGR327748 PQN327602:PQN327748 QAJ327602:QAJ327748 QKF327602:QKF327748 QUB327602:QUB327748 RDX327602:RDX327748 RNT327602:RNT327748 RXP327602:RXP327748 SHL327602:SHL327748 SRH327602:SRH327748 TBD327602:TBD327748 TKZ327602:TKZ327748 TUV327602:TUV327748 UER327602:UER327748 UON327602:UON327748 UYJ327602:UYJ327748 VIF327602:VIF327748 VSB327602:VSB327748 WBX327602:WBX327748 WLT327602:WLT327748 WVP327602:WVP327748 H393140:H393286 JD393138:JD393284 SZ393138:SZ393284 ACV393138:ACV393284 AMR393138:AMR393284 AWN393138:AWN393284 BGJ393138:BGJ393284 BQF393138:BQF393284 CAB393138:CAB393284 CJX393138:CJX393284 CTT393138:CTT393284 DDP393138:DDP393284 DNL393138:DNL393284 DXH393138:DXH393284 EHD393138:EHD393284 EQZ393138:EQZ393284 FAV393138:FAV393284 FKR393138:FKR393284 FUN393138:FUN393284 GEJ393138:GEJ393284 GOF393138:GOF393284 GYB393138:GYB393284 HHX393138:HHX393284 HRT393138:HRT393284 IBP393138:IBP393284 ILL393138:ILL393284 IVH393138:IVH393284 JFD393138:JFD393284 JOZ393138:JOZ393284 JYV393138:JYV393284 KIR393138:KIR393284 KSN393138:KSN393284 LCJ393138:LCJ393284 LMF393138:LMF393284 LWB393138:LWB393284 MFX393138:MFX393284 MPT393138:MPT393284 MZP393138:MZP393284 NJL393138:NJL393284 NTH393138:NTH393284 ODD393138:ODD393284 OMZ393138:OMZ393284 OWV393138:OWV393284 PGR393138:PGR393284 PQN393138:PQN393284 QAJ393138:QAJ393284 QKF393138:QKF393284 QUB393138:QUB393284 RDX393138:RDX393284 RNT393138:RNT393284 RXP393138:RXP393284 SHL393138:SHL393284 SRH393138:SRH393284 TBD393138:TBD393284 TKZ393138:TKZ393284 TUV393138:TUV393284 UER393138:UER393284 UON393138:UON393284 UYJ393138:UYJ393284 VIF393138:VIF393284 VSB393138:VSB393284 WBX393138:WBX393284 WLT393138:WLT393284 WVP393138:WVP393284 H458676:H458822 JD458674:JD458820 SZ458674:SZ458820 ACV458674:ACV458820 AMR458674:AMR458820 AWN458674:AWN458820 BGJ458674:BGJ458820 BQF458674:BQF458820 CAB458674:CAB458820 CJX458674:CJX458820 CTT458674:CTT458820 DDP458674:DDP458820 DNL458674:DNL458820 DXH458674:DXH458820 EHD458674:EHD458820 EQZ458674:EQZ458820 FAV458674:FAV458820 FKR458674:FKR458820 FUN458674:FUN458820 GEJ458674:GEJ458820 GOF458674:GOF458820 GYB458674:GYB458820 HHX458674:HHX458820 HRT458674:HRT458820 IBP458674:IBP458820 ILL458674:ILL458820 IVH458674:IVH458820 JFD458674:JFD458820 JOZ458674:JOZ458820 JYV458674:JYV458820 KIR458674:KIR458820 KSN458674:KSN458820 LCJ458674:LCJ458820 LMF458674:LMF458820 LWB458674:LWB458820 MFX458674:MFX458820 MPT458674:MPT458820 MZP458674:MZP458820 NJL458674:NJL458820 NTH458674:NTH458820 ODD458674:ODD458820 OMZ458674:OMZ458820 OWV458674:OWV458820 PGR458674:PGR458820 PQN458674:PQN458820 QAJ458674:QAJ458820 QKF458674:QKF458820 QUB458674:QUB458820 RDX458674:RDX458820 RNT458674:RNT458820 RXP458674:RXP458820 SHL458674:SHL458820 SRH458674:SRH458820 TBD458674:TBD458820 TKZ458674:TKZ458820 TUV458674:TUV458820 UER458674:UER458820 UON458674:UON458820 UYJ458674:UYJ458820 VIF458674:VIF458820 VSB458674:VSB458820 WBX458674:WBX458820 WLT458674:WLT458820 WVP458674:WVP458820 H524212:H524358 JD524210:JD524356 SZ524210:SZ524356 ACV524210:ACV524356 AMR524210:AMR524356 AWN524210:AWN524356 BGJ524210:BGJ524356 BQF524210:BQF524356 CAB524210:CAB524356 CJX524210:CJX524356 CTT524210:CTT524356 DDP524210:DDP524356 DNL524210:DNL524356 DXH524210:DXH524356 EHD524210:EHD524356 EQZ524210:EQZ524356 FAV524210:FAV524356 FKR524210:FKR524356 FUN524210:FUN524356 GEJ524210:GEJ524356 GOF524210:GOF524356 GYB524210:GYB524356 HHX524210:HHX524356 HRT524210:HRT524356 IBP524210:IBP524356 ILL524210:ILL524356 IVH524210:IVH524356 JFD524210:JFD524356 JOZ524210:JOZ524356 JYV524210:JYV524356 KIR524210:KIR524356 KSN524210:KSN524356 LCJ524210:LCJ524356 LMF524210:LMF524356 LWB524210:LWB524356 MFX524210:MFX524356 MPT524210:MPT524356 MZP524210:MZP524356 NJL524210:NJL524356 NTH524210:NTH524356 ODD524210:ODD524356 OMZ524210:OMZ524356 OWV524210:OWV524356 PGR524210:PGR524356 PQN524210:PQN524356 QAJ524210:QAJ524356 QKF524210:QKF524356 QUB524210:QUB524356 RDX524210:RDX524356 RNT524210:RNT524356 RXP524210:RXP524356 SHL524210:SHL524356 SRH524210:SRH524356 TBD524210:TBD524356 TKZ524210:TKZ524356 TUV524210:TUV524356 UER524210:UER524356 UON524210:UON524356 UYJ524210:UYJ524356 VIF524210:VIF524356 VSB524210:VSB524356 WBX524210:WBX524356 WLT524210:WLT524356 WVP524210:WVP524356 H589748:H589894 JD589746:JD589892 SZ589746:SZ589892 ACV589746:ACV589892 AMR589746:AMR589892 AWN589746:AWN589892 BGJ589746:BGJ589892 BQF589746:BQF589892 CAB589746:CAB589892 CJX589746:CJX589892 CTT589746:CTT589892 DDP589746:DDP589892 DNL589746:DNL589892 DXH589746:DXH589892 EHD589746:EHD589892 EQZ589746:EQZ589892 FAV589746:FAV589892 FKR589746:FKR589892 FUN589746:FUN589892 GEJ589746:GEJ589892 GOF589746:GOF589892 GYB589746:GYB589892 HHX589746:HHX589892 HRT589746:HRT589892 IBP589746:IBP589892 ILL589746:ILL589892 IVH589746:IVH589892 JFD589746:JFD589892 JOZ589746:JOZ589892 JYV589746:JYV589892 KIR589746:KIR589892 KSN589746:KSN589892 LCJ589746:LCJ589892 LMF589746:LMF589892 LWB589746:LWB589892 MFX589746:MFX589892 MPT589746:MPT589892 MZP589746:MZP589892 NJL589746:NJL589892 NTH589746:NTH589892 ODD589746:ODD589892 OMZ589746:OMZ589892 OWV589746:OWV589892 PGR589746:PGR589892 PQN589746:PQN589892 QAJ589746:QAJ589892 QKF589746:QKF589892 QUB589746:QUB589892 RDX589746:RDX589892 RNT589746:RNT589892 RXP589746:RXP589892 SHL589746:SHL589892 SRH589746:SRH589892 TBD589746:TBD589892 TKZ589746:TKZ589892 TUV589746:TUV589892 UER589746:UER589892 UON589746:UON589892 UYJ589746:UYJ589892 VIF589746:VIF589892 VSB589746:VSB589892 WBX589746:WBX589892 WLT589746:WLT589892 WVP589746:WVP589892 H655284:H655430 JD655282:JD655428 SZ655282:SZ655428 ACV655282:ACV655428 AMR655282:AMR655428 AWN655282:AWN655428 BGJ655282:BGJ655428 BQF655282:BQF655428 CAB655282:CAB655428 CJX655282:CJX655428 CTT655282:CTT655428 DDP655282:DDP655428 DNL655282:DNL655428 DXH655282:DXH655428 EHD655282:EHD655428 EQZ655282:EQZ655428 FAV655282:FAV655428 FKR655282:FKR655428 FUN655282:FUN655428 GEJ655282:GEJ655428 GOF655282:GOF655428 GYB655282:GYB655428 HHX655282:HHX655428 HRT655282:HRT655428 IBP655282:IBP655428 ILL655282:ILL655428 IVH655282:IVH655428 JFD655282:JFD655428 JOZ655282:JOZ655428 JYV655282:JYV655428 KIR655282:KIR655428 KSN655282:KSN655428 LCJ655282:LCJ655428 LMF655282:LMF655428 LWB655282:LWB655428 MFX655282:MFX655428 MPT655282:MPT655428 MZP655282:MZP655428 NJL655282:NJL655428 NTH655282:NTH655428 ODD655282:ODD655428 OMZ655282:OMZ655428 OWV655282:OWV655428 PGR655282:PGR655428 PQN655282:PQN655428 QAJ655282:QAJ655428 QKF655282:QKF655428 QUB655282:QUB655428 RDX655282:RDX655428 RNT655282:RNT655428 RXP655282:RXP655428 SHL655282:SHL655428 SRH655282:SRH655428 TBD655282:TBD655428 TKZ655282:TKZ655428 TUV655282:TUV655428 UER655282:UER655428 UON655282:UON655428 UYJ655282:UYJ655428 VIF655282:VIF655428 VSB655282:VSB655428 WBX655282:WBX655428 WLT655282:WLT655428 WVP655282:WVP655428 H720820:H720966 JD720818:JD720964 SZ720818:SZ720964 ACV720818:ACV720964 AMR720818:AMR720964 AWN720818:AWN720964 BGJ720818:BGJ720964 BQF720818:BQF720964 CAB720818:CAB720964 CJX720818:CJX720964 CTT720818:CTT720964 DDP720818:DDP720964 DNL720818:DNL720964 DXH720818:DXH720964 EHD720818:EHD720964 EQZ720818:EQZ720964 FAV720818:FAV720964 FKR720818:FKR720964 FUN720818:FUN720964 GEJ720818:GEJ720964 GOF720818:GOF720964 GYB720818:GYB720964 HHX720818:HHX720964 HRT720818:HRT720964 IBP720818:IBP720964 ILL720818:ILL720964 IVH720818:IVH720964 JFD720818:JFD720964 JOZ720818:JOZ720964 JYV720818:JYV720964 KIR720818:KIR720964 KSN720818:KSN720964 LCJ720818:LCJ720964 LMF720818:LMF720964 LWB720818:LWB720964 MFX720818:MFX720964 MPT720818:MPT720964 MZP720818:MZP720964 NJL720818:NJL720964 NTH720818:NTH720964 ODD720818:ODD720964 OMZ720818:OMZ720964 OWV720818:OWV720964 PGR720818:PGR720964 PQN720818:PQN720964 QAJ720818:QAJ720964 QKF720818:QKF720964 QUB720818:QUB720964 RDX720818:RDX720964 RNT720818:RNT720964 RXP720818:RXP720964 SHL720818:SHL720964 SRH720818:SRH720964 TBD720818:TBD720964 TKZ720818:TKZ720964 TUV720818:TUV720964 UER720818:UER720964 UON720818:UON720964 UYJ720818:UYJ720964 VIF720818:VIF720964 VSB720818:VSB720964 WBX720818:WBX720964 WLT720818:WLT720964 WVP720818:WVP720964 H786356:H786502 JD786354:JD786500 SZ786354:SZ786500 ACV786354:ACV786500 AMR786354:AMR786500 AWN786354:AWN786500 BGJ786354:BGJ786500 BQF786354:BQF786500 CAB786354:CAB786500 CJX786354:CJX786500 CTT786354:CTT786500 DDP786354:DDP786500 DNL786354:DNL786500 DXH786354:DXH786500 EHD786354:EHD786500 EQZ786354:EQZ786500 FAV786354:FAV786500 FKR786354:FKR786500 FUN786354:FUN786500 GEJ786354:GEJ786500 GOF786354:GOF786500 GYB786354:GYB786500 HHX786354:HHX786500 HRT786354:HRT786500 IBP786354:IBP786500 ILL786354:ILL786500 IVH786354:IVH786500 JFD786354:JFD786500 JOZ786354:JOZ786500 JYV786354:JYV786500 KIR786354:KIR786500 KSN786354:KSN786500 LCJ786354:LCJ786500 LMF786354:LMF786500 LWB786354:LWB786500 MFX786354:MFX786500 MPT786354:MPT786500 MZP786354:MZP786500 NJL786354:NJL786500 NTH786354:NTH786500 ODD786354:ODD786500 OMZ786354:OMZ786500 OWV786354:OWV786500 PGR786354:PGR786500 PQN786354:PQN786500 QAJ786354:QAJ786500 QKF786354:QKF786500 QUB786354:QUB786500 RDX786354:RDX786500 RNT786354:RNT786500 RXP786354:RXP786500 SHL786354:SHL786500 SRH786354:SRH786500 TBD786354:TBD786500 TKZ786354:TKZ786500 TUV786354:TUV786500 UER786354:UER786500 UON786354:UON786500 UYJ786354:UYJ786500 VIF786354:VIF786500 VSB786354:VSB786500 WBX786354:WBX786500 WLT786354:WLT786500 WVP786354:WVP786500 H851892:H852038 JD851890:JD852036 SZ851890:SZ852036 ACV851890:ACV852036 AMR851890:AMR852036 AWN851890:AWN852036 BGJ851890:BGJ852036 BQF851890:BQF852036 CAB851890:CAB852036 CJX851890:CJX852036 CTT851890:CTT852036 DDP851890:DDP852036 DNL851890:DNL852036 DXH851890:DXH852036 EHD851890:EHD852036 EQZ851890:EQZ852036 FAV851890:FAV852036 FKR851890:FKR852036 FUN851890:FUN852036 GEJ851890:GEJ852036 GOF851890:GOF852036 GYB851890:GYB852036 HHX851890:HHX852036 HRT851890:HRT852036 IBP851890:IBP852036 ILL851890:ILL852036 IVH851890:IVH852036 JFD851890:JFD852036 JOZ851890:JOZ852036 JYV851890:JYV852036 KIR851890:KIR852036 KSN851890:KSN852036 LCJ851890:LCJ852036 LMF851890:LMF852036 LWB851890:LWB852036 MFX851890:MFX852036 MPT851890:MPT852036 MZP851890:MZP852036 NJL851890:NJL852036 NTH851890:NTH852036 ODD851890:ODD852036 OMZ851890:OMZ852036 OWV851890:OWV852036 PGR851890:PGR852036 PQN851890:PQN852036 QAJ851890:QAJ852036 QKF851890:QKF852036 QUB851890:QUB852036 RDX851890:RDX852036 RNT851890:RNT852036 RXP851890:RXP852036 SHL851890:SHL852036 SRH851890:SRH852036 TBD851890:TBD852036 TKZ851890:TKZ852036 TUV851890:TUV852036 UER851890:UER852036 UON851890:UON852036 UYJ851890:UYJ852036 VIF851890:VIF852036 VSB851890:VSB852036 WBX851890:WBX852036 WLT851890:WLT852036 WVP851890:WVP852036 H917428:H917574 JD917426:JD917572 SZ917426:SZ917572 ACV917426:ACV917572 AMR917426:AMR917572 AWN917426:AWN917572 BGJ917426:BGJ917572 BQF917426:BQF917572 CAB917426:CAB917572 CJX917426:CJX917572 CTT917426:CTT917572 DDP917426:DDP917572 DNL917426:DNL917572 DXH917426:DXH917572 EHD917426:EHD917572 EQZ917426:EQZ917572 FAV917426:FAV917572 FKR917426:FKR917572 FUN917426:FUN917572 GEJ917426:GEJ917572 GOF917426:GOF917572 GYB917426:GYB917572 HHX917426:HHX917572 HRT917426:HRT917572 IBP917426:IBP917572 ILL917426:ILL917572 IVH917426:IVH917572 JFD917426:JFD917572 JOZ917426:JOZ917572 JYV917426:JYV917572 KIR917426:KIR917572 KSN917426:KSN917572 LCJ917426:LCJ917572 LMF917426:LMF917572 LWB917426:LWB917572 MFX917426:MFX917572 MPT917426:MPT917572 MZP917426:MZP917572 NJL917426:NJL917572 NTH917426:NTH917572 ODD917426:ODD917572 OMZ917426:OMZ917572 OWV917426:OWV917572 PGR917426:PGR917572 PQN917426:PQN917572 QAJ917426:QAJ917572 QKF917426:QKF917572 QUB917426:QUB917572 RDX917426:RDX917572 RNT917426:RNT917572 RXP917426:RXP917572 SHL917426:SHL917572 SRH917426:SRH917572 TBD917426:TBD917572 TKZ917426:TKZ917572 TUV917426:TUV917572 UER917426:UER917572 UON917426:UON917572 UYJ917426:UYJ917572 VIF917426:VIF917572 VSB917426:VSB917572 WBX917426:WBX917572 WLT917426:WLT917572 WVP917426:WVP917572 H982964:H983110 JD982962:JD983108 SZ982962:SZ983108 ACV982962:ACV983108 AMR982962:AMR983108 AWN982962:AWN983108 BGJ982962:BGJ983108 BQF982962:BQF983108 CAB982962:CAB983108 CJX982962:CJX983108 CTT982962:CTT983108 DDP982962:DDP983108 DNL982962:DNL983108 DXH982962:DXH983108 EHD982962:EHD983108 EQZ982962:EQZ983108 FAV982962:FAV983108 FKR982962:FKR983108 FUN982962:FUN983108 GEJ982962:GEJ983108 GOF982962:GOF983108 GYB982962:GYB983108 HHX982962:HHX983108 HRT982962:HRT983108 IBP982962:IBP983108 ILL982962:ILL983108 IVH982962:IVH983108 JFD982962:JFD983108 JOZ982962:JOZ983108 JYV982962:JYV983108 KIR982962:KIR983108 KSN982962:KSN983108 LCJ982962:LCJ983108 LMF982962:LMF983108 LWB982962:LWB983108 MFX982962:MFX983108 MPT982962:MPT983108 MZP982962:MZP983108 NJL982962:NJL983108 NTH982962:NTH983108 ODD982962:ODD983108 OMZ982962:OMZ983108 OWV982962:OWV983108 PGR982962:PGR983108 PQN982962:PQN983108 QAJ982962:QAJ983108 QKF982962:QKF983108 QUB982962:QUB983108 RDX982962:RDX983108 RNT982962:RNT983108 RXP982962:RXP983108 SHL982962:SHL983108 SRH982962:SRH983108 TBD982962:TBD983108 TKZ982962:TKZ983108 TUV982962:TUV983108 UER982962:UER983108 UON982962:UON983108 UYJ982962:UYJ983108 VIF982962:VIF983108 VSB982962:VSB983108 WBX982962:WBX983108 WLT982962:WLT983108 WVP982962:WVP983108 H65:H69 H27:H57 H79:H80 SZ24:SZ25 ACV24:ACV25 AMR24:AMR25 AWN24:AWN25 BGJ24:BGJ25 BQF24:BQF25 CAB24:CAB25 CJX24:CJX25 CTT24:CTT25 DDP24:DDP25 DNL24:DNL25 DXH24:DXH25 EHD24:EHD25 EQZ24:EQZ25 FAV24:FAV25 FKR24:FKR25 FUN24:FUN25 GEJ24:GEJ25 GOF24:GOF25 GYB24:GYB25 HHX24:HHX25 HRT24:HRT25 IBP24:IBP25 ILL24:ILL25 IVH24:IVH25 JFD24:JFD25 JOZ24:JOZ25 JYV24:JYV25 KIR24:KIR25 KSN24:KSN25 LCJ24:LCJ25 LMF24:LMF25 LWB24:LWB25 MFX24:MFX25 MPT24:MPT25 MZP24:MZP25 NJL24:NJL25 NTH24:NTH25 ODD24:ODD25 OMZ24:OMZ25 OWV24:OWV25 PGR24:PGR25 PQN24:PQN25 QAJ24:QAJ25 QKF24:QKF25 QUB24:QUB25 RDX24:RDX25 RNT24:RNT25 RXP24:RXP25 SHL24:SHL25 SRH24:SRH25 TBD24:TBD25 TKZ24:TKZ25 TUV24:TUV25 UER24:UER25 UON24:UON25 UYJ24:UYJ25 VIF24:VIF25 VSB24:VSB25 WBX24:WBX25 WLT24:WLT25 WVP24:WVP25 JD24:JD25 SV88 ACR88 AMN88 AWJ88 BGF88 BQB88 BZX88 CJT88 CTP88 DDL88 DNH88 DXD88 EGZ88 EQV88 FAR88 FKN88 FUJ88 GEF88 GOB88 GXX88 HHT88 HRP88 IBL88 ILH88 IVD88 JEZ88 JOV88 JYR88 KIN88 KSJ88 LCF88 LMB88 LVX88 MFT88 MPP88 MZL88 NJH88 NTD88 OCZ88 OMV88 OWR88 PGN88 PQJ88 QAF88 QKB88 QTX88 RDT88 RNP88 RXL88 SHH88 SRD88 TAZ88 TKV88 TUR88 UEN88 UOJ88 UYF88 VIB88 VRX88 WBT88 WLP88 WVL88 IZ88 H59:H63 H18:H25 SZ27:SZ80 H71:H76 JD27:JD80 WVP27:WVP80 WLT27:WLT80 WBX27:WBX80 VSB27:VSB80 VIF27:VIF80 UYJ27:UYJ80 UON27:UON80 UER27:UER80 TUV27:TUV80 TKZ27:TKZ80 TBD27:TBD80 SRH27:SRH80 SHL27:SHL80 RXP27:RXP80 RNT27:RNT80 RDX27:RDX80 QUB27:QUB80 QKF27:QKF80 QAJ27:QAJ80 PQN27:PQN80 PGR27:PGR80 OWV27:OWV80 OMZ27:OMZ80 ODD27:ODD80 NTH27:NTH80 NJL27:NJL80 MZP27:MZP80 MPT27:MPT80 MFX27:MFX80 LWB27:LWB80 LMF27:LMF80 LCJ27:LCJ80 KSN27:KSN80 KIR27:KIR80 JYV27:JYV80 JOZ27:JOZ80 JFD27:JFD80 IVH27:IVH80 ILL27:ILL80 IBP27:IBP80 HRT27:HRT80 HHX27:HHX80 GYB27:GYB80 GOF27:GOF80 GEJ27:GEJ80 FUN27:FUN80 FKR27:FKR80 FAV27:FAV80 EQZ27:EQZ80 EHD27:EHD80 DXH27:DXH80 DNL27:DNL80 DDP27:DDP80 CTT27:CTT80 CJX27:CJX80 CAB27:CAB80 BQF27:BQF80 BGJ27:BGJ80 AWN27:AWN80 AMR27:AMR80 ACV27:ACV80" xr:uid="{00000000-0002-0000-0200-000001000000}">
      <formula1>fuenteRecursos</formula1>
    </dataValidation>
    <dataValidation type="list" allowBlank="1" showInputMessage="1" showErrorMessage="1" sqref="K65460:K65606 JG65458:JG65604 TC65458:TC65604 ACY65458:ACY65604 AMU65458:AMU65604 AWQ65458:AWQ65604 BGM65458:BGM65604 BQI65458:BQI65604 CAE65458:CAE65604 CKA65458:CKA65604 CTW65458:CTW65604 DDS65458:DDS65604 DNO65458:DNO65604 DXK65458:DXK65604 EHG65458:EHG65604 ERC65458:ERC65604 FAY65458:FAY65604 FKU65458:FKU65604 FUQ65458:FUQ65604 GEM65458:GEM65604 GOI65458:GOI65604 GYE65458:GYE65604 HIA65458:HIA65604 HRW65458:HRW65604 IBS65458:IBS65604 ILO65458:ILO65604 IVK65458:IVK65604 JFG65458:JFG65604 JPC65458:JPC65604 JYY65458:JYY65604 KIU65458:KIU65604 KSQ65458:KSQ65604 LCM65458:LCM65604 LMI65458:LMI65604 LWE65458:LWE65604 MGA65458:MGA65604 MPW65458:MPW65604 MZS65458:MZS65604 NJO65458:NJO65604 NTK65458:NTK65604 ODG65458:ODG65604 ONC65458:ONC65604 OWY65458:OWY65604 PGU65458:PGU65604 PQQ65458:PQQ65604 QAM65458:QAM65604 QKI65458:QKI65604 QUE65458:QUE65604 REA65458:REA65604 RNW65458:RNW65604 RXS65458:RXS65604 SHO65458:SHO65604 SRK65458:SRK65604 TBG65458:TBG65604 TLC65458:TLC65604 TUY65458:TUY65604 UEU65458:UEU65604 UOQ65458:UOQ65604 UYM65458:UYM65604 VII65458:VII65604 VSE65458:VSE65604 WCA65458:WCA65604 WLW65458:WLW65604 WVS65458:WVS65604 K130996:K131142 JG130994:JG131140 TC130994:TC131140 ACY130994:ACY131140 AMU130994:AMU131140 AWQ130994:AWQ131140 BGM130994:BGM131140 BQI130994:BQI131140 CAE130994:CAE131140 CKA130994:CKA131140 CTW130994:CTW131140 DDS130994:DDS131140 DNO130994:DNO131140 DXK130994:DXK131140 EHG130994:EHG131140 ERC130994:ERC131140 FAY130994:FAY131140 FKU130994:FKU131140 FUQ130994:FUQ131140 GEM130994:GEM131140 GOI130994:GOI131140 GYE130994:GYE131140 HIA130994:HIA131140 HRW130994:HRW131140 IBS130994:IBS131140 ILO130994:ILO131140 IVK130994:IVK131140 JFG130994:JFG131140 JPC130994:JPC131140 JYY130994:JYY131140 KIU130994:KIU131140 KSQ130994:KSQ131140 LCM130994:LCM131140 LMI130994:LMI131140 LWE130994:LWE131140 MGA130994:MGA131140 MPW130994:MPW131140 MZS130994:MZS131140 NJO130994:NJO131140 NTK130994:NTK131140 ODG130994:ODG131140 ONC130994:ONC131140 OWY130994:OWY131140 PGU130994:PGU131140 PQQ130994:PQQ131140 QAM130994:QAM131140 QKI130994:QKI131140 QUE130994:QUE131140 REA130994:REA131140 RNW130994:RNW131140 RXS130994:RXS131140 SHO130994:SHO131140 SRK130994:SRK131140 TBG130994:TBG131140 TLC130994:TLC131140 TUY130994:TUY131140 UEU130994:UEU131140 UOQ130994:UOQ131140 UYM130994:UYM131140 VII130994:VII131140 VSE130994:VSE131140 WCA130994:WCA131140 WLW130994:WLW131140 WVS130994:WVS131140 K196532:K196678 JG196530:JG196676 TC196530:TC196676 ACY196530:ACY196676 AMU196530:AMU196676 AWQ196530:AWQ196676 BGM196530:BGM196676 BQI196530:BQI196676 CAE196530:CAE196676 CKA196530:CKA196676 CTW196530:CTW196676 DDS196530:DDS196676 DNO196530:DNO196676 DXK196530:DXK196676 EHG196530:EHG196676 ERC196530:ERC196676 FAY196530:FAY196676 FKU196530:FKU196676 FUQ196530:FUQ196676 GEM196530:GEM196676 GOI196530:GOI196676 GYE196530:GYE196676 HIA196530:HIA196676 HRW196530:HRW196676 IBS196530:IBS196676 ILO196530:ILO196676 IVK196530:IVK196676 JFG196530:JFG196676 JPC196530:JPC196676 JYY196530:JYY196676 KIU196530:KIU196676 KSQ196530:KSQ196676 LCM196530:LCM196676 LMI196530:LMI196676 LWE196530:LWE196676 MGA196530:MGA196676 MPW196530:MPW196676 MZS196530:MZS196676 NJO196530:NJO196676 NTK196530:NTK196676 ODG196530:ODG196676 ONC196530:ONC196676 OWY196530:OWY196676 PGU196530:PGU196676 PQQ196530:PQQ196676 QAM196530:QAM196676 QKI196530:QKI196676 QUE196530:QUE196676 REA196530:REA196676 RNW196530:RNW196676 RXS196530:RXS196676 SHO196530:SHO196676 SRK196530:SRK196676 TBG196530:TBG196676 TLC196530:TLC196676 TUY196530:TUY196676 UEU196530:UEU196676 UOQ196530:UOQ196676 UYM196530:UYM196676 VII196530:VII196676 VSE196530:VSE196676 WCA196530:WCA196676 WLW196530:WLW196676 WVS196530:WVS196676 K262068:K262214 JG262066:JG262212 TC262066:TC262212 ACY262066:ACY262212 AMU262066:AMU262212 AWQ262066:AWQ262212 BGM262066:BGM262212 BQI262066:BQI262212 CAE262066:CAE262212 CKA262066:CKA262212 CTW262066:CTW262212 DDS262066:DDS262212 DNO262066:DNO262212 DXK262066:DXK262212 EHG262066:EHG262212 ERC262066:ERC262212 FAY262066:FAY262212 FKU262066:FKU262212 FUQ262066:FUQ262212 GEM262066:GEM262212 GOI262066:GOI262212 GYE262066:GYE262212 HIA262066:HIA262212 HRW262066:HRW262212 IBS262066:IBS262212 ILO262066:ILO262212 IVK262066:IVK262212 JFG262066:JFG262212 JPC262066:JPC262212 JYY262066:JYY262212 KIU262066:KIU262212 KSQ262066:KSQ262212 LCM262066:LCM262212 LMI262066:LMI262212 LWE262066:LWE262212 MGA262066:MGA262212 MPW262066:MPW262212 MZS262066:MZS262212 NJO262066:NJO262212 NTK262066:NTK262212 ODG262066:ODG262212 ONC262066:ONC262212 OWY262066:OWY262212 PGU262066:PGU262212 PQQ262066:PQQ262212 QAM262066:QAM262212 QKI262066:QKI262212 QUE262066:QUE262212 REA262066:REA262212 RNW262066:RNW262212 RXS262066:RXS262212 SHO262066:SHO262212 SRK262066:SRK262212 TBG262066:TBG262212 TLC262066:TLC262212 TUY262066:TUY262212 UEU262066:UEU262212 UOQ262066:UOQ262212 UYM262066:UYM262212 VII262066:VII262212 VSE262066:VSE262212 WCA262066:WCA262212 WLW262066:WLW262212 WVS262066:WVS262212 K327604:K327750 JG327602:JG327748 TC327602:TC327748 ACY327602:ACY327748 AMU327602:AMU327748 AWQ327602:AWQ327748 BGM327602:BGM327748 BQI327602:BQI327748 CAE327602:CAE327748 CKA327602:CKA327748 CTW327602:CTW327748 DDS327602:DDS327748 DNO327602:DNO327748 DXK327602:DXK327748 EHG327602:EHG327748 ERC327602:ERC327748 FAY327602:FAY327748 FKU327602:FKU327748 FUQ327602:FUQ327748 GEM327602:GEM327748 GOI327602:GOI327748 GYE327602:GYE327748 HIA327602:HIA327748 HRW327602:HRW327748 IBS327602:IBS327748 ILO327602:ILO327748 IVK327602:IVK327748 JFG327602:JFG327748 JPC327602:JPC327748 JYY327602:JYY327748 KIU327602:KIU327748 KSQ327602:KSQ327748 LCM327602:LCM327748 LMI327602:LMI327748 LWE327602:LWE327748 MGA327602:MGA327748 MPW327602:MPW327748 MZS327602:MZS327748 NJO327602:NJO327748 NTK327602:NTK327748 ODG327602:ODG327748 ONC327602:ONC327748 OWY327602:OWY327748 PGU327602:PGU327748 PQQ327602:PQQ327748 QAM327602:QAM327748 QKI327602:QKI327748 QUE327602:QUE327748 REA327602:REA327748 RNW327602:RNW327748 RXS327602:RXS327748 SHO327602:SHO327748 SRK327602:SRK327748 TBG327602:TBG327748 TLC327602:TLC327748 TUY327602:TUY327748 UEU327602:UEU327748 UOQ327602:UOQ327748 UYM327602:UYM327748 VII327602:VII327748 VSE327602:VSE327748 WCA327602:WCA327748 WLW327602:WLW327748 WVS327602:WVS327748 K393140:K393286 JG393138:JG393284 TC393138:TC393284 ACY393138:ACY393284 AMU393138:AMU393284 AWQ393138:AWQ393284 BGM393138:BGM393284 BQI393138:BQI393284 CAE393138:CAE393284 CKA393138:CKA393284 CTW393138:CTW393284 DDS393138:DDS393284 DNO393138:DNO393284 DXK393138:DXK393284 EHG393138:EHG393284 ERC393138:ERC393284 FAY393138:FAY393284 FKU393138:FKU393284 FUQ393138:FUQ393284 GEM393138:GEM393284 GOI393138:GOI393284 GYE393138:GYE393284 HIA393138:HIA393284 HRW393138:HRW393284 IBS393138:IBS393284 ILO393138:ILO393284 IVK393138:IVK393284 JFG393138:JFG393284 JPC393138:JPC393284 JYY393138:JYY393284 KIU393138:KIU393284 KSQ393138:KSQ393284 LCM393138:LCM393284 LMI393138:LMI393284 LWE393138:LWE393284 MGA393138:MGA393284 MPW393138:MPW393284 MZS393138:MZS393284 NJO393138:NJO393284 NTK393138:NTK393284 ODG393138:ODG393284 ONC393138:ONC393284 OWY393138:OWY393284 PGU393138:PGU393284 PQQ393138:PQQ393284 QAM393138:QAM393284 QKI393138:QKI393284 QUE393138:QUE393284 REA393138:REA393284 RNW393138:RNW393284 RXS393138:RXS393284 SHO393138:SHO393284 SRK393138:SRK393284 TBG393138:TBG393284 TLC393138:TLC393284 TUY393138:TUY393284 UEU393138:UEU393284 UOQ393138:UOQ393284 UYM393138:UYM393284 VII393138:VII393284 VSE393138:VSE393284 WCA393138:WCA393284 WLW393138:WLW393284 WVS393138:WVS393284 K458676:K458822 JG458674:JG458820 TC458674:TC458820 ACY458674:ACY458820 AMU458674:AMU458820 AWQ458674:AWQ458820 BGM458674:BGM458820 BQI458674:BQI458820 CAE458674:CAE458820 CKA458674:CKA458820 CTW458674:CTW458820 DDS458674:DDS458820 DNO458674:DNO458820 DXK458674:DXK458820 EHG458674:EHG458820 ERC458674:ERC458820 FAY458674:FAY458820 FKU458674:FKU458820 FUQ458674:FUQ458820 GEM458674:GEM458820 GOI458674:GOI458820 GYE458674:GYE458820 HIA458674:HIA458820 HRW458674:HRW458820 IBS458674:IBS458820 ILO458674:ILO458820 IVK458674:IVK458820 JFG458674:JFG458820 JPC458674:JPC458820 JYY458674:JYY458820 KIU458674:KIU458820 KSQ458674:KSQ458820 LCM458674:LCM458820 LMI458674:LMI458820 LWE458674:LWE458820 MGA458674:MGA458820 MPW458674:MPW458820 MZS458674:MZS458820 NJO458674:NJO458820 NTK458674:NTK458820 ODG458674:ODG458820 ONC458674:ONC458820 OWY458674:OWY458820 PGU458674:PGU458820 PQQ458674:PQQ458820 QAM458674:QAM458820 QKI458674:QKI458820 QUE458674:QUE458820 REA458674:REA458820 RNW458674:RNW458820 RXS458674:RXS458820 SHO458674:SHO458820 SRK458674:SRK458820 TBG458674:TBG458820 TLC458674:TLC458820 TUY458674:TUY458820 UEU458674:UEU458820 UOQ458674:UOQ458820 UYM458674:UYM458820 VII458674:VII458820 VSE458674:VSE458820 WCA458674:WCA458820 WLW458674:WLW458820 WVS458674:WVS458820 K524212:K524358 JG524210:JG524356 TC524210:TC524356 ACY524210:ACY524356 AMU524210:AMU524356 AWQ524210:AWQ524356 BGM524210:BGM524356 BQI524210:BQI524356 CAE524210:CAE524356 CKA524210:CKA524356 CTW524210:CTW524356 DDS524210:DDS524356 DNO524210:DNO524356 DXK524210:DXK524356 EHG524210:EHG524356 ERC524210:ERC524356 FAY524210:FAY524356 FKU524210:FKU524356 FUQ524210:FUQ524356 GEM524210:GEM524356 GOI524210:GOI524356 GYE524210:GYE524356 HIA524210:HIA524356 HRW524210:HRW524356 IBS524210:IBS524356 ILO524210:ILO524356 IVK524210:IVK524356 JFG524210:JFG524356 JPC524210:JPC524356 JYY524210:JYY524356 KIU524210:KIU524356 KSQ524210:KSQ524356 LCM524210:LCM524356 LMI524210:LMI524356 LWE524210:LWE524356 MGA524210:MGA524356 MPW524210:MPW524356 MZS524210:MZS524356 NJO524210:NJO524356 NTK524210:NTK524356 ODG524210:ODG524356 ONC524210:ONC524356 OWY524210:OWY524356 PGU524210:PGU524356 PQQ524210:PQQ524356 QAM524210:QAM524356 QKI524210:QKI524356 QUE524210:QUE524356 REA524210:REA524356 RNW524210:RNW524356 RXS524210:RXS524356 SHO524210:SHO524356 SRK524210:SRK524356 TBG524210:TBG524356 TLC524210:TLC524356 TUY524210:TUY524356 UEU524210:UEU524356 UOQ524210:UOQ524356 UYM524210:UYM524356 VII524210:VII524356 VSE524210:VSE524356 WCA524210:WCA524356 WLW524210:WLW524356 WVS524210:WVS524356 K589748:K589894 JG589746:JG589892 TC589746:TC589892 ACY589746:ACY589892 AMU589746:AMU589892 AWQ589746:AWQ589892 BGM589746:BGM589892 BQI589746:BQI589892 CAE589746:CAE589892 CKA589746:CKA589892 CTW589746:CTW589892 DDS589746:DDS589892 DNO589746:DNO589892 DXK589746:DXK589892 EHG589746:EHG589892 ERC589746:ERC589892 FAY589746:FAY589892 FKU589746:FKU589892 FUQ589746:FUQ589892 GEM589746:GEM589892 GOI589746:GOI589892 GYE589746:GYE589892 HIA589746:HIA589892 HRW589746:HRW589892 IBS589746:IBS589892 ILO589746:ILO589892 IVK589746:IVK589892 JFG589746:JFG589892 JPC589746:JPC589892 JYY589746:JYY589892 KIU589746:KIU589892 KSQ589746:KSQ589892 LCM589746:LCM589892 LMI589746:LMI589892 LWE589746:LWE589892 MGA589746:MGA589892 MPW589746:MPW589892 MZS589746:MZS589892 NJO589746:NJO589892 NTK589746:NTK589892 ODG589746:ODG589892 ONC589746:ONC589892 OWY589746:OWY589892 PGU589746:PGU589892 PQQ589746:PQQ589892 QAM589746:QAM589892 QKI589746:QKI589892 QUE589746:QUE589892 REA589746:REA589892 RNW589746:RNW589892 RXS589746:RXS589892 SHO589746:SHO589892 SRK589746:SRK589892 TBG589746:TBG589892 TLC589746:TLC589892 TUY589746:TUY589892 UEU589746:UEU589892 UOQ589746:UOQ589892 UYM589746:UYM589892 VII589746:VII589892 VSE589746:VSE589892 WCA589746:WCA589892 WLW589746:WLW589892 WVS589746:WVS589892 K655284:K655430 JG655282:JG655428 TC655282:TC655428 ACY655282:ACY655428 AMU655282:AMU655428 AWQ655282:AWQ655428 BGM655282:BGM655428 BQI655282:BQI655428 CAE655282:CAE655428 CKA655282:CKA655428 CTW655282:CTW655428 DDS655282:DDS655428 DNO655282:DNO655428 DXK655282:DXK655428 EHG655282:EHG655428 ERC655282:ERC655428 FAY655282:FAY655428 FKU655282:FKU655428 FUQ655282:FUQ655428 GEM655282:GEM655428 GOI655282:GOI655428 GYE655282:GYE655428 HIA655282:HIA655428 HRW655282:HRW655428 IBS655282:IBS655428 ILO655282:ILO655428 IVK655282:IVK655428 JFG655282:JFG655428 JPC655282:JPC655428 JYY655282:JYY655428 KIU655282:KIU655428 KSQ655282:KSQ655428 LCM655282:LCM655428 LMI655282:LMI655428 LWE655282:LWE655428 MGA655282:MGA655428 MPW655282:MPW655428 MZS655282:MZS655428 NJO655282:NJO655428 NTK655282:NTK655428 ODG655282:ODG655428 ONC655282:ONC655428 OWY655282:OWY655428 PGU655282:PGU655428 PQQ655282:PQQ655428 QAM655282:QAM655428 QKI655282:QKI655428 QUE655282:QUE655428 REA655282:REA655428 RNW655282:RNW655428 RXS655282:RXS655428 SHO655282:SHO655428 SRK655282:SRK655428 TBG655282:TBG655428 TLC655282:TLC655428 TUY655282:TUY655428 UEU655282:UEU655428 UOQ655282:UOQ655428 UYM655282:UYM655428 VII655282:VII655428 VSE655282:VSE655428 WCA655282:WCA655428 WLW655282:WLW655428 WVS655282:WVS655428 K720820:K720966 JG720818:JG720964 TC720818:TC720964 ACY720818:ACY720964 AMU720818:AMU720964 AWQ720818:AWQ720964 BGM720818:BGM720964 BQI720818:BQI720964 CAE720818:CAE720964 CKA720818:CKA720964 CTW720818:CTW720964 DDS720818:DDS720964 DNO720818:DNO720964 DXK720818:DXK720964 EHG720818:EHG720964 ERC720818:ERC720964 FAY720818:FAY720964 FKU720818:FKU720964 FUQ720818:FUQ720964 GEM720818:GEM720964 GOI720818:GOI720964 GYE720818:GYE720964 HIA720818:HIA720964 HRW720818:HRW720964 IBS720818:IBS720964 ILO720818:ILO720964 IVK720818:IVK720964 JFG720818:JFG720964 JPC720818:JPC720964 JYY720818:JYY720964 KIU720818:KIU720964 KSQ720818:KSQ720964 LCM720818:LCM720964 LMI720818:LMI720964 LWE720818:LWE720964 MGA720818:MGA720964 MPW720818:MPW720964 MZS720818:MZS720964 NJO720818:NJO720964 NTK720818:NTK720964 ODG720818:ODG720964 ONC720818:ONC720964 OWY720818:OWY720964 PGU720818:PGU720964 PQQ720818:PQQ720964 QAM720818:QAM720964 QKI720818:QKI720964 QUE720818:QUE720964 REA720818:REA720964 RNW720818:RNW720964 RXS720818:RXS720964 SHO720818:SHO720964 SRK720818:SRK720964 TBG720818:TBG720964 TLC720818:TLC720964 TUY720818:TUY720964 UEU720818:UEU720964 UOQ720818:UOQ720964 UYM720818:UYM720964 VII720818:VII720964 VSE720818:VSE720964 WCA720818:WCA720964 WLW720818:WLW720964 WVS720818:WVS720964 K786356:K786502 JG786354:JG786500 TC786354:TC786500 ACY786354:ACY786500 AMU786354:AMU786500 AWQ786354:AWQ786500 BGM786354:BGM786500 BQI786354:BQI786500 CAE786354:CAE786500 CKA786354:CKA786500 CTW786354:CTW786500 DDS786354:DDS786500 DNO786354:DNO786500 DXK786354:DXK786500 EHG786354:EHG786500 ERC786354:ERC786500 FAY786354:FAY786500 FKU786354:FKU786500 FUQ786354:FUQ786500 GEM786354:GEM786500 GOI786354:GOI786500 GYE786354:GYE786500 HIA786354:HIA786500 HRW786354:HRW786500 IBS786354:IBS786500 ILO786354:ILO786500 IVK786354:IVK786500 JFG786354:JFG786500 JPC786354:JPC786500 JYY786354:JYY786500 KIU786354:KIU786500 KSQ786354:KSQ786500 LCM786354:LCM786500 LMI786354:LMI786500 LWE786354:LWE786500 MGA786354:MGA786500 MPW786354:MPW786500 MZS786354:MZS786500 NJO786354:NJO786500 NTK786354:NTK786500 ODG786354:ODG786500 ONC786354:ONC786500 OWY786354:OWY786500 PGU786354:PGU786500 PQQ786354:PQQ786500 QAM786354:QAM786500 QKI786354:QKI786500 QUE786354:QUE786500 REA786354:REA786500 RNW786354:RNW786500 RXS786354:RXS786500 SHO786354:SHO786500 SRK786354:SRK786500 TBG786354:TBG786500 TLC786354:TLC786500 TUY786354:TUY786500 UEU786354:UEU786500 UOQ786354:UOQ786500 UYM786354:UYM786500 VII786354:VII786500 VSE786354:VSE786500 WCA786354:WCA786500 WLW786354:WLW786500 WVS786354:WVS786500 K851892:K852038 JG851890:JG852036 TC851890:TC852036 ACY851890:ACY852036 AMU851890:AMU852036 AWQ851890:AWQ852036 BGM851890:BGM852036 BQI851890:BQI852036 CAE851890:CAE852036 CKA851890:CKA852036 CTW851890:CTW852036 DDS851890:DDS852036 DNO851890:DNO852036 DXK851890:DXK852036 EHG851890:EHG852036 ERC851890:ERC852036 FAY851890:FAY852036 FKU851890:FKU852036 FUQ851890:FUQ852036 GEM851890:GEM852036 GOI851890:GOI852036 GYE851890:GYE852036 HIA851890:HIA852036 HRW851890:HRW852036 IBS851890:IBS852036 ILO851890:ILO852036 IVK851890:IVK852036 JFG851890:JFG852036 JPC851890:JPC852036 JYY851890:JYY852036 KIU851890:KIU852036 KSQ851890:KSQ852036 LCM851890:LCM852036 LMI851890:LMI852036 LWE851890:LWE852036 MGA851890:MGA852036 MPW851890:MPW852036 MZS851890:MZS852036 NJO851890:NJO852036 NTK851890:NTK852036 ODG851890:ODG852036 ONC851890:ONC852036 OWY851890:OWY852036 PGU851890:PGU852036 PQQ851890:PQQ852036 QAM851890:QAM852036 QKI851890:QKI852036 QUE851890:QUE852036 REA851890:REA852036 RNW851890:RNW852036 RXS851890:RXS852036 SHO851890:SHO852036 SRK851890:SRK852036 TBG851890:TBG852036 TLC851890:TLC852036 TUY851890:TUY852036 UEU851890:UEU852036 UOQ851890:UOQ852036 UYM851890:UYM852036 VII851890:VII852036 VSE851890:VSE852036 WCA851890:WCA852036 WLW851890:WLW852036 WVS851890:WVS852036 K917428:K917574 JG917426:JG917572 TC917426:TC917572 ACY917426:ACY917572 AMU917426:AMU917572 AWQ917426:AWQ917572 BGM917426:BGM917572 BQI917426:BQI917572 CAE917426:CAE917572 CKA917426:CKA917572 CTW917426:CTW917572 DDS917426:DDS917572 DNO917426:DNO917572 DXK917426:DXK917572 EHG917426:EHG917572 ERC917426:ERC917572 FAY917426:FAY917572 FKU917426:FKU917572 FUQ917426:FUQ917572 GEM917426:GEM917572 GOI917426:GOI917572 GYE917426:GYE917572 HIA917426:HIA917572 HRW917426:HRW917572 IBS917426:IBS917572 ILO917426:ILO917572 IVK917426:IVK917572 JFG917426:JFG917572 JPC917426:JPC917572 JYY917426:JYY917572 KIU917426:KIU917572 KSQ917426:KSQ917572 LCM917426:LCM917572 LMI917426:LMI917572 LWE917426:LWE917572 MGA917426:MGA917572 MPW917426:MPW917572 MZS917426:MZS917572 NJO917426:NJO917572 NTK917426:NTK917572 ODG917426:ODG917572 ONC917426:ONC917572 OWY917426:OWY917572 PGU917426:PGU917572 PQQ917426:PQQ917572 QAM917426:QAM917572 QKI917426:QKI917572 QUE917426:QUE917572 REA917426:REA917572 RNW917426:RNW917572 RXS917426:RXS917572 SHO917426:SHO917572 SRK917426:SRK917572 TBG917426:TBG917572 TLC917426:TLC917572 TUY917426:TUY917572 UEU917426:UEU917572 UOQ917426:UOQ917572 UYM917426:UYM917572 VII917426:VII917572 VSE917426:VSE917572 WCA917426:WCA917572 WLW917426:WLW917572 WVS917426:WVS917572 K982964:K983110 JG982962:JG983108 TC982962:TC983108 ACY982962:ACY983108 AMU982962:AMU983108 AWQ982962:AWQ983108 BGM982962:BGM983108 BQI982962:BQI983108 CAE982962:CAE983108 CKA982962:CKA983108 CTW982962:CTW983108 DDS982962:DDS983108 DNO982962:DNO983108 DXK982962:DXK983108 EHG982962:EHG983108 ERC982962:ERC983108 FAY982962:FAY983108 FKU982962:FKU983108 FUQ982962:FUQ983108 GEM982962:GEM983108 GOI982962:GOI983108 GYE982962:GYE983108 HIA982962:HIA983108 HRW982962:HRW983108 IBS982962:IBS983108 ILO982962:ILO983108 IVK982962:IVK983108 JFG982962:JFG983108 JPC982962:JPC983108 JYY982962:JYY983108 KIU982962:KIU983108 KSQ982962:KSQ983108 LCM982962:LCM983108 LMI982962:LMI983108 LWE982962:LWE983108 MGA982962:MGA983108 MPW982962:MPW983108 MZS982962:MZS983108 NJO982962:NJO983108 NTK982962:NTK983108 ODG982962:ODG983108 ONC982962:ONC983108 OWY982962:OWY983108 PGU982962:PGU983108 PQQ982962:PQQ983108 QAM982962:QAM983108 QKI982962:QKI983108 QUE982962:QUE983108 REA982962:REA983108 RNW982962:RNW983108 RXS982962:RXS983108 SHO982962:SHO983108 SRK982962:SRK983108 TBG982962:TBG983108 TLC982962:TLC983108 TUY982962:TUY983108 UEU982962:UEU983108 UOQ982962:UOQ983108 UYM982962:UYM983108 VII982962:VII983108 VSE982962:VSE983108 WCA982962:WCA983108 WLW982962:WLW983108 WVS982962:WVS983108 K65:K69 TC24:TC25 ACY24:ACY25 AMU24:AMU25 AWQ24:AWQ25 BGM24:BGM25 BQI24:BQI25 CAE24:CAE25 CKA24:CKA25 CTW24:CTW25 DDS24:DDS25 DNO24:DNO25 DXK24:DXK25 EHG24:EHG25 ERC24:ERC25 FAY24:FAY25 FKU24:FKU25 FUQ24:FUQ25 GEM24:GEM25 GOI24:GOI25 GYE24:GYE25 HIA24:HIA25 HRW24:HRW25 IBS24:IBS25 ILO24:ILO25 IVK24:IVK25 JFG24:JFG25 JPC24:JPC25 JYY24:JYY25 KIU24:KIU25 KSQ24:KSQ25 LCM24:LCM25 LMI24:LMI25 LWE24:LWE25 MGA24:MGA25 MPW24:MPW25 MZS24:MZS25 NJO24:NJO25 NTK24:NTK25 ODG24:ODG25 ONC24:ONC25 OWY24:OWY25 PGU24:PGU25 PQQ24:PQQ25 QAM24:QAM25 QKI24:QKI25 QUE24:QUE25 REA24:REA25 RNW24:RNW25 RXS24:RXS25 SHO24:SHO25 SRK24:SRK25 TBG24:TBG25 TLC24:TLC25 TUY24:TUY25 UEU24:UEU25 UOQ24:UOQ25 UYM24:UYM25 VII24:VII25 VSE24:VSE25 WCA24:WCA25 WLW24:WLW25 WVS24:WVS25 JG24:JG25 SY88 ACU88 AMQ88 AWM88 BGI88 BQE88 CAA88 CJW88 CTS88 DDO88 DNK88 DXG88 EHC88 EQY88 FAU88 FKQ88 FUM88 GEI88 GOE88 GYA88 HHW88 HRS88 IBO88 ILK88 IVG88 JFC88 JOY88 JYU88 KIQ88 KSM88 LCI88 LME88 LWA88 MFW88 MPS88 MZO88 NJK88 NTG88 ODC88 OMY88 OWU88 PGQ88 PQM88 QAI88 QKE88 QUA88 RDW88 RNS88 RXO88 SHK88 SRG88 TBC88 TKY88 TUU88 UEQ88 UOM88 UYI88 VIE88 VSA88 WBW88 WLS88 WVO88 JC88 K78:K80 K18:K63 K71:K76 TC27:TC80 JG27:JG80 WVS27:WVS80 WLW27:WLW80 WCA27:WCA80 VSE27:VSE80 VII27:VII80 UYM27:UYM80 UOQ27:UOQ80 UEU27:UEU80 TUY27:TUY80 TLC27:TLC80 TBG27:TBG80 SRK27:SRK80 SHO27:SHO80 RXS27:RXS80 RNW27:RNW80 REA27:REA80 QUE27:QUE80 QKI27:QKI80 QAM27:QAM80 PQQ27:PQQ80 PGU27:PGU80 OWY27:OWY80 ONC27:ONC80 ODG27:ODG80 NTK27:NTK80 NJO27:NJO80 MZS27:MZS80 MPW27:MPW80 MGA27:MGA80 LWE27:LWE80 LMI27:LMI80 LCM27:LCM80 KSQ27:KSQ80 KIU27:KIU80 JYY27:JYY80 JPC27:JPC80 JFG27:JFG80 IVK27:IVK80 ILO27:ILO80 IBS27:IBS80 HRW27:HRW80 HIA27:HIA80 GYE27:GYE80 GOI27:GOI80 GEM27:GEM80 FUQ27:FUQ80 FKU27:FKU80 FAY27:FAY80 ERC27:ERC80 EHG27:EHG80 DXK27:DXK80 DNO27:DNO80 DDS27:DDS80 CTW27:CTW80 CKA27:CKA80 CAE27:CAE80 BQI27:BQI80 BGM27:BGM80 AWQ27:AWQ80 AMU27:AMU80 ACY27:ACY80" xr:uid="{00000000-0002-0000-0200-000002000000}">
      <formula1>vf</formula1>
    </dataValidation>
    <dataValidation type="list" allowBlank="1" showInputMessage="1" showErrorMessage="1" sqref="L65460:L65606 JH65458:JH65604 TD65458:TD65604 ACZ65458:ACZ65604 AMV65458:AMV65604 AWR65458:AWR65604 BGN65458:BGN65604 BQJ65458:BQJ65604 CAF65458:CAF65604 CKB65458:CKB65604 CTX65458:CTX65604 DDT65458:DDT65604 DNP65458:DNP65604 DXL65458:DXL65604 EHH65458:EHH65604 ERD65458:ERD65604 FAZ65458:FAZ65604 FKV65458:FKV65604 FUR65458:FUR65604 GEN65458:GEN65604 GOJ65458:GOJ65604 GYF65458:GYF65604 HIB65458:HIB65604 HRX65458:HRX65604 IBT65458:IBT65604 ILP65458:ILP65604 IVL65458:IVL65604 JFH65458:JFH65604 JPD65458:JPD65604 JYZ65458:JYZ65604 KIV65458:KIV65604 KSR65458:KSR65604 LCN65458:LCN65604 LMJ65458:LMJ65604 LWF65458:LWF65604 MGB65458:MGB65604 MPX65458:MPX65604 MZT65458:MZT65604 NJP65458:NJP65604 NTL65458:NTL65604 ODH65458:ODH65604 OND65458:OND65604 OWZ65458:OWZ65604 PGV65458:PGV65604 PQR65458:PQR65604 QAN65458:QAN65604 QKJ65458:QKJ65604 QUF65458:QUF65604 REB65458:REB65604 RNX65458:RNX65604 RXT65458:RXT65604 SHP65458:SHP65604 SRL65458:SRL65604 TBH65458:TBH65604 TLD65458:TLD65604 TUZ65458:TUZ65604 UEV65458:UEV65604 UOR65458:UOR65604 UYN65458:UYN65604 VIJ65458:VIJ65604 VSF65458:VSF65604 WCB65458:WCB65604 WLX65458:WLX65604 WVT65458:WVT65604 L130996:L131142 JH130994:JH131140 TD130994:TD131140 ACZ130994:ACZ131140 AMV130994:AMV131140 AWR130994:AWR131140 BGN130994:BGN131140 BQJ130994:BQJ131140 CAF130994:CAF131140 CKB130994:CKB131140 CTX130994:CTX131140 DDT130994:DDT131140 DNP130994:DNP131140 DXL130994:DXL131140 EHH130994:EHH131140 ERD130994:ERD131140 FAZ130994:FAZ131140 FKV130994:FKV131140 FUR130994:FUR131140 GEN130994:GEN131140 GOJ130994:GOJ131140 GYF130994:GYF131140 HIB130994:HIB131140 HRX130994:HRX131140 IBT130994:IBT131140 ILP130994:ILP131140 IVL130994:IVL131140 JFH130994:JFH131140 JPD130994:JPD131140 JYZ130994:JYZ131140 KIV130994:KIV131140 KSR130994:KSR131140 LCN130994:LCN131140 LMJ130994:LMJ131140 LWF130994:LWF131140 MGB130994:MGB131140 MPX130994:MPX131140 MZT130994:MZT131140 NJP130994:NJP131140 NTL130994:NTL131140 ODH130994:ODH131140 OND130994:OND131140 OWZ130994:OWZ131140 PGV130994:PGV131140 PQR130994:PQR131140 QAN130994:QAN131140 QKJ130994:QKJ131140 QUF130994:QUF131140 REB130994:REB131140 RNX130994:RNX131140 RXT130994:RXT131140 SHP130994:SHP131140 SRL130994:SRL131140 TBH130994:TBH131140 TLD130994:TLD131140 TUZ130994:TUZ131140 UEV130994:UEV131140 UOR130994:UOR131140 UYN130994:UYN131140 VIJ130994:VIJ131140 VSF130994:VSF131140 WCB130994:WCB131140 WLX130994:WLX131140 WVT130994:WVT131140 L196532:L196678 JH196530:JH196676 TD196530:TD196676 ACZ196530:ACZ196676 AMV196530:AMV196676 AWR196530:AWR196676 BGN196530:BGN196676 BQJ196530:BQJ196676 CAF196530:CAF196676 CKB196530:CKB196676 CTX196530:CTX196676 DDT196530:DDT196676 DNP196530:DNP196676 DXL196530:DXL196676 EHH196530:EHH196676 ERD196530:ERD196676 FAZ196530:FAZ196676 FKV196530:FKV196676 FUR196530:FUR196676 GEN196530:GEN196676 GOJ196530:GOJ196676 GYF196530:GYF196676 HIB196530:HIB196676 HRX196530:HRX196676 IBT196530:IBT196676 ILP196530:ILP196676 IVL196530:IVL196676 JFH196530:JFH196676 JPD196530:JPD196676 JYZ196530:JYZ196676 KIV196530:KIV196676 KSR196530:KSR196676 LCN196530:LCN196676 LMJ196530:LMJ196676 LWF196530:LWF196676 MGB196530:MGB196676 MPX196530:MPX196676 MZT196530:MZT196676 NJP196530:NJP196676 NTL196530:NTL196676 ODH196530:ODH196676 OND196530:OND196676 OWZ196530:OWZ196676 PGV196530:PGV196676 PQR196530:PQR196676 QAN196530:QAN196676 QKJ196530:QKJ196676 QUF196530:QUF196676 REB196530:REB196676 RNX196530:RNX196676 RXT196530:RXT196676 SHP196530:SHP196676 SRL196530:SRL196676 TBH196530:TBH196676 TLD196530:TLD196676 TUZ196530:TUZ196676 UEV196530:UEV196676 UOR196530:UOR196676 UYN196530:UYN196676 VIJ196530:VIJ196676 VSF196530:VSF196676 WCB196530:WCB196676 WLX196530:WLX196676 WVT196530:WVT196676 L262068:L262214 JH262066:JH262212 TD262066:TD262212 ACZ262066:ACZ262212 AMV262066:AMV262212 AWR262066:AWR262212 BGN262066:BGN262212 BQJ262066:BQJ262212 CAF262066:CAF262212 CKB262066:CKB262212 CTX262066:CTX262212 DDT262066:DDT262212 DNP262066:DNP262212 DXL262066:DXL262212 EHH262066:EHH262212 ERD262066:ERD262212 FAZ262066:FAZ262212 FKV262066:FKV262212 FUR262066:FUR262212 GEN262066:GEN262212 GOJ262066:GOJ262212 GYF262066:GYF262212 HIB262066:HIB262212 HRX262066:HRX262212 IBT262066:IBT262212 ILP262066:ILP262212 IVL262066:IVL262212 JFH262066:JFH262212 JPD262066:JPD262212 JYZ262066:JYZ262212 KIV262066:KIV262212 KSR262066:KSR262212 LCN262066:LCN262212 LMJ262066:LMJ262212 LWF262066:LWF262212 MGB262066:MGB262212 MPX262066:MPX262212 MZT262066:MZT262212 NJP262066:NJP262212 NTL262066:NTL262212 ODH262066:ODH262212 OND262066:OND262212 OWZ262066:OWZ262212 PGV262066:PGV262212 PQR262066:PQR262212 QAN262066:QAN262212 QKJ262066:QKJ262212 QUF262066:QUF262212 REB262066:REB262212 RNX262066:RNX262212 RXT262066:RXT262212 SHP262066:SHP262212 SRL262066:SRL262212 TBH262066:TBH262212 TLD262066:TLD262212 TUZ262066:TUZ262212 UEV262066:UEV262212 UOR262066:UOR262212 UYN262066:UYN262212 VIJ262066:VIJ262212 VSF262066:VSF262212 WCB262066:WCB262212 WLX262066:WLX262212 WVT262066:WVT262212 L327604:L327750 JH327602:JH327748 TD327602:TD327748 ACZ327602:ACZ327748 AMV327602:AMV327748 AWR327602:AWR327748 BGN327602:BGN327748 BQJ327602:BQJ327748 CAF327602:CAF327748 CKB327602:CKB327748 CTX327602:CTX327748 DDT327602:DDT327748 DNP327602:DNP327748 DXL327602:DXL327748 EHH327602:EHH327748 ERD327602:ERD327748 FAZ327602:FAZ327748 FKV327602:FKV327748 FUR327602:FUR327748 GEN327602:GEN327748 GOJ327602:GOJ327748 GYF327602:GYF327748 HIB327602:HIB327748 HRX327602:HRX327748 IBT327602:IBT327748 ILP327602:ILP327748 IVL327602:IVL327748 JFH327602:JFH327748 JPD327602:JPD327748 JYZ327602:JYZ327748 KIV327602:KIV327748 KSR327602:KSR327748 LCN327602:LCN327748 LMJ327602:LMJ327748 LWF327602:LWF327748 MGB327602:MGB327748 MPX327602:MPX327748 MZT327602:MZT327748 NJP327602:NJP327748 NTL327602:NTL327748 ODH327602:ODH327748 OND327602:OND327748 OWZ327602:OWZ327748 PGV327602:PGV327748 PQR327602:PQR327748 QAN327602:QAN327748 QKJ327602:QKJ327748 QUF327602:QUF327748 REB327602:REB327748 RNX327602:RNX327748 RXT327602:RXT327748 SHP327602:SHP327748 SRL327602:SRL327748 TBH327602:TBH327748 TLD327602:TLD327748 TUZ327602:TUZ327748 UEV327602:UEV327748 UOR327602:UOR327748 UYN327602:UYN327748 VIJ327602:VIJ327748 VSF327602:VSF327748 WCB327602:WCB327748 WLX327602:WLX327748 WVT327602:WVT327748 L393140:L393286 JH393138:JH393284 TD393138:TD393284 ACZ393138:ACZ393284 AMV393138:AMV393284 AWR393138:AWR393284 BGN393138:BGN393284 BQJ393138:BQJ393284 CAF393138:CAF393284 CKB393138:CKB393284 CTX393138:CTX393284 DDT393138:DDT393284 DNP393138:DNP393284 DXL393138:DXL393284 EHH393138:EHH393284 ERD393138:ERD393284 FAZ393138:FAZ393284 FKV393138:FKV393284 FUR393138:FUR393284 GEN393138:GEN393284 GOJ393138:GOJ393284 GYF393138:GYF393284 HIB393138:HIB393284 HRX393138:HRX393284 IBT393138:IBT393284 ILP393138:ILP393284 IVL393138:IVL393284 JFH393138:JFH393284 JPD393138:JPD393284 JYZ393138:JYZ393284 KIV393138:KIV393284 KSR393138:KSR393284 LCN393138:LCN393284 LMJ393138:LMJ393284 LWF393138:LWF393284 MGB393138:MGB393284 MPX393138:MPX393284 MZT393138:MZT393284 NJP393138:NJP393284 NTL393138:NTL393284 ODH393138:ODH393284 OND393138:OND393284 OWZ393138:OWZ393284 PGV393138:PGV393284 PQR393138:PQR393284 QAN393138:QAN393284 QKJ393138:QKJ393284 QUF393138:QUF393284 REB393138:REB393284 RNX393138:RNX393284 RXT393138:RXT393284 SHP393138:SHP393284 SRL393138:SRL393284 TBH393138:TBH393284 TLD393138:TLD393284 TUZ393138:TUZ393284 UEV393138:UEV393284 UOR393138:UOR393284 UYN393138:UYN393284 VIJ393138:VIJ393284 VSF393138:VSF393284 WCB393138:WCB393284 WLX393138:WLX393284 WVT393138:WVT393284 L458676:L458822 JH458674:JH458820 TD458674:TD458820 ACZ458674:ACZ458820 AMV458674:AMV458820 AWR458674:AWR458820 BGN458674:BGN458820 BQJ458674:BQJ458820 CAF458674:CAF458820 CKB458674:CKB458820 CTX458674:CTX458820 DDT458674:DDT458820 DNP458674:DNP458820 DXL458674:DXL458820 EHH458674:EHH458820 ERD458674:ERD458820 FAZ458674:FAZ458820 FKV458674:FKV458820 FUR458674:FUR458820 GEN458674:GEN458820 GOJ458674:GOJ458820 GYF458674:GYF458820 HIB458674:HIB458820 HRX458674:HRX458820 IBT458674:IBT458820 ILP458674:ILP458820 IVL458674:IVL458820 JFH458674:JFH458820 JPD458674:JPD458820 JYZ458674:JYZ458820 KIV458674:KIV458820 KSR458674:KSR458820 LCN458674:LCN458820 LMJ458674:LMJ458820 LWF458674:LWF458820 MGB458674:MGB458820 MPX458674:MPX458820 MZT458674:MZT458820 NJP458674:NJP458820 NTL458674:NTL458820 ODH458674:ODH458820 OND458674:OND458820 OWZ458674:OWZ458820 PGV458674:PGV458820 PQR458674:PQR458820 QAN458674:QAN458820 QKJ458674:QKJ458820 QUF458674:QUF458820 REB458674:REB458820 RNX458674:RNX458820 RXT458674:RXT458820 SHP458674:SHP458820 SRL458674:SRL458820 TBH458674:TBH458820 TLD458674:TLD458820 TUZ458674:TUZ458820 UEV458674:UEV458820 UOR458674:UOR458820 UYN458674:UYN458820 VIJ458674:VIJ458820 VSF458674:VSF458820 WCB458674:WCB458820 WLX458674:WLX458820 WVT458674:WVT458820 L524212:L524358 JH524210:JH524356 TD524210:TD524356 ACZ524210:ACZ524356 AMV524210:AMV524356 AWR524210:AWR524356 BGN524210:BGN524356 BQJ524210:BQJ524356 CAF524210:CAF524356 CKB524210:CKB524356 CTX524210:CTX524356 DDT524210:DDT524356 DNP524210:DNP524356 DXL524210:DXL524356 EHH524210:EHH524356 ERD524210:ERD524356 FAZ524210:FAZ524356 FKV524210:FKV524356 FUR524210:FUR524356 GEN524210:GEN524356 GOJ524210:GOJ524356 GYF524210:GYF524356 HIB524210:HIB524356 HRX524210:HRX524356 IBT524210:IBT524356 ILP524210:ILP524356 IVL524210:IVL524356 JFH524210:JFH524356 JPD524210:JPD524356 JYZ524210:JYZ524356 KIV524210:KIV524356 KSR524210:KSR524356 LCN524210:LCN524356 LMJ524210:LMJ524356 LWF524210:LWF524356 MGB524210:MGB524356 MPX524210:MPX524356 MZT524210:MZT524356 NJP524210:NJP524356 NTL524210:NTL524356 ODH524210:ODH524356 OND524210:OND524356 OWZ524210:OWZ524356 PGV524210:PGV524356 PQR524210:PQR524356 QAN524210:QAN524356 QKJ524210:QKJ524356 QUF524210:QUF524356 REB524210:REB524356 RNX524210:RNX524356 RXT524210:RXT524356 SHP524210:SHP524356 SRL524210:SRL524356 TBH524210:TBH524356 TLD524210:TLD524356 TUZ524210:TUZ524356 UEV524210:UEV524356 UOR524210:UOR524356 UYN524210:UYN524356 VIJ524210:VIJ524356 VSF524210:VSF524356 WCB524210:WCB524356 WLX524210:WLX524356 WVT524210:WVT524356 L589748:L589894 JH589746:JH589892 TD589746:TD589892 ACZ589746:ACZ589892 AMV589746:AMV589892 AWR589746:AWR589892 BGN589746:BGN589892 BQJ589746:BQJ589892 CAF589746:CAF589892 CKB589746:CKB589892 CTX589746:CTX589892 DDT589746:DDT589892 DNP589746:DNP589892 DXL589746:DXL589892 EHH589746:EHH589892 ERD589746:ERD589892 FAZ589746:FAZ589892 FKV589746:FKV589892 FUR589746:FUR589892 GEN589746:GEN589892 GOJ589746:GOJ589892 GYF589746:GYF589892 HIB589746:HIB589892 HRX589746:HRX589892 IBT589746:IBT589892 ILP589746:ILP589892 IVL589746:IVL589892 JFH589746:JFH589892 JPD589746:JPD589892 JYZ589746:JYZ589892 KIV589746:KIV589892 KSR589746:KSR589892 LCN589746:LCN589892 LMJ589746:LMJ589892 LWF589746:LWF589892 MGB589746:MGB589892 MPX589746:MPX589892 MZT589746:MZT589892 NJP589746:NJP589892 NTL589746:NTL589892 ODH589746:ODH589892 OND589746:OND589892 OWZ589746:OWZ589892 PGV589746:PGV589892 PQR589746:PQR589892 QAN589746:QAN589892 QKJ589746:QKJ589892 QUF589746:QUF589892 REB589746:REB589892 RNX589746:RNX589892 RXT589746:RXT589892 SHP589746:SHP589892 SRL589746:SRL589892 TBH589746:TBH589892 TLD589746:TLD589892 TUZ589746:TUZ589892 UEV589746:UEV589892 UOR589746:UOR589892 UYN589746:UYN589892 VIJ589746:VIJ589892 VSF589746:VSF589892 WCB589746:WCB589892 WLX589746:WLX589892 WVT589746:WVT589892 L655284:L655430 JH655282:JH655428 TD655282:TD655428 ACZ655282:ACZ655428 AMV655282:AMV655428 AWR655282:AWR655428 BGN655282:BGN655428 BQJ655282:BQJ655428 CAF655282:CAF655428 CKB655282:CKB655428 CTX655282:CTX655428 DDT655282:DDT655428 DNP655282:DNP655428 DXL655282:DXL655428 EHH655282:EHH655428 ERD655282:ERD655428 FAZ655282:FAZ655428 FKV655282:FKV655428 FUR655282:FUR655428 GEN655282:GEN655428 GOJ655282:GOJ655428 GYF655282:GYF655428 HIB655282:HIB655428 HRX655282:HRX655428 IBT655282:IBT655428 ILP655282:ILP655428 IVL655282:IVL655428 JFH655282:JFH655428 JPD655282:JPD655428 JYZ655282:JYZ655428 KIV655282:KIV655428 KSR655282:KSR655428 LCN655282:LCN655428 LMJ655282:LMJ655428 LWF655282:LWF655428 MGB655282:MGB655428 MPX655282:MPX655428 MZT655282:MZT655428 NJP655282:NJP655428 NTL655282:NTL655428 ODH655282:ODH655428 OND655282:OND655428 OWZ655282:OWZ655428 PGV655282:PGV655428 PQR655282:PQR655428 QAN655282:QAN655428 QKJ655282:QKJ655428 QUF655282:QUF655428 REB655282:REB655428 RNX655282:RNX655428 RXT655282:RXT655428 SHP655282:SHP655428 SRL655282:SRL655428 TBH655282:TBH655428 TLD655282:TLD655428 TUZ655282:TUZ655428 UEV655282:UEV655428 UOR655282:UOR655428 UYN655282:UYN655428 VIJ655282:VIJ655428 VSF655282:VSF655428 WCB655282:WCB655428 WLX655282:WLX655428 WVT655282:WVT655428 L720820:L720966 JH720818:JH720964 TD720818:TD720964 ACZ720818:ACZ720964 AMV720818:AMV720964 AWR720818:AWR720964 BGN720818:BGN720964 BQJ720818:BQJ720964 CAF720818:CAF720964 CKB720818:CKB720964 CTX720818:CTX720964 DDT720818:DDT720964 DNP720818:DNP720964 DXL720818:DXL720964 EHH720818:EHH720964 ERD720818:ERD720964 FAZ720818:FAZ720964 FKV720818:FKV720964 FUR720818:FUR720964 GEN720818:GEN720964 GOJ720818:GOJ720964 GYF720818:GYF720964 HIB720818:HIB720964 HRX720818:HRX720964 IBT720818:IBT720964 ILP720818:ILP720964 IVL720818:IVL720964 JFH720818:JFH720964 JPD720818:JPD720964 JYZ720818:JYZ720964 KIV720818:KIV720964 KSR720818:KSR720964 LCN720818:LCN720964 LMJ720818:LMJ720964 LWF720818:LWF720964 MGB720818:MGB720964 MPX720818:MPX720964 MZT720818:MZT720964 NJP720818:NJP720964 NTL720818:NTL720964 ODH720818:ODH720964 OND720818:OND720964 OWZ720818:OWZ720964 PGV720818:PGV720964 PQR720818:PQR720964 QAN720818:QAN720964 QKJ720818:QKJ720964 QUF720818:QUF720964 REB720818:REB720964 RNX720818:RNX720964 RXT720818:RXT720964 SHP720818:SHP720964 SRL720818:SRL720964 TBH720818:TBH720964 TLD720818:TLD720964 TUZ720818:TUZ720964 UEV720818:UEV720964 UOR720818:UOR720964 UYN720818:UYN720964 VIJ720818:VIJ720964 VSF720818:VSF720964 WCB720818:WCB720964 WLX720818:WLX720964 WVT720818:WVT720964 L786356:L786502 JH786354:JH786500 TD786354:TD786500 ACZ786354:ACZ786500 AMV786354:AMV786500 AWR786354:AWR786500 BGN786354:BGN786500 BQJ786354:BQJ786500 CAF786354:CAF786500 CKB786354:CKB786500 CTX786354:CTX786500 DDT786354:DDT786500 DNP786354:DNP786500 DXL786354:DXL786500 EHH786354:EHH786500 ERD786354:ERD786500 FAZ786354:FAZ786500 FKV786354:FKV786500 FUR786354:FUR786500 GEN786354:GEN786500 GOJ786354:GOJ786500 GYF786354:GYF786500 HIB786354:HIB786500 HRX786354:HRX786500 IBT786354:IBT786500 ILP786354:ILP786500 IVL786354:IVL786500 JFH786354:JFH786500 JPD786354:JPD786500 JYZ786354:JYZ786500 KIV786354:KIV786500 KSR786354:KSR786500 LCN786354:LCN786500 LMJ786354:LMJ786500 LWF786354:LWF786500 MGB786354:MGB786500 MPX786354:MPX786500 MZT786354:MZT786500 NJP786354:NJP786500 NTL786354:NTL786500 ODH786354:ODH786500 OND786354:OND786500 OWZ786354:OWZ786500 PGV786354:PGV786500 PQR786354:PQR786500 QAN786354:QAN786500 QKJ786354:QKJ786500 QUF786354:QUF786500 REB786354:REB786500 RNX786354:RNX786500 RXT786354:RXT786500 SHP786354:SHP786500 SRL786354:SRL786500 TBH786354:TBH786500 TLD786354:TLD786500 TUZ786354:TUZ786500 UEV786354:UEV786500 UOR786354:UOR786500 UYN786354:UYN786500 VIJ786354:VIJ786500 VSF786354:VSF786500 WCB786354:WCB786500 WLX786354:WLX786500 WVT786354:WVT786500 L851892:L852038 JH851890:JH852036 TD851890:TD852036 ACZ851890:ACZ852036 AMV851890:AMV852036 AWR851890:AWR852036 BGN851890:BGN852036 BQJ851890:BQJ852036 CAF851890:CAF852036 CKB851890:CKB852036 CTX851890:CTX852036 DDT851890:DDT852036 DNP851890:DNP852036 DXL851890:DXL852036 EHH851890:EHH852036 ERD851890:ERD852036 FAZ851890:FAZ852036 FKV851890:FKV852036 FUR851890:FUR852036 GEN851890:GEN852036 GOJ851890:GOJ852036 GYF851890:GYF852036 HIB851890:HIB852036 HRX851890:HRX852036 IBT851890:IBT852036 ILP851890:ILP852036 IVL851890:IVL852036 JFH851890:JFH852036 JPD851890:JPD852036 JYZ851890:JYZ852036 KIV851890:KIV852036 KSR851890:KSR852036 LCN851890:LCN852036 LMJ851890:LMJ852036 LWF851890:LWF852036 MGB851890:MGB852036 MPX851890:MPX852036 MZT851890:MZT852036 NJP851890:NJP852036 NTL851890:NTL852036 ODH851890:ODH852036 OND851890:OND852036 OWZ851890:OWZ852036 PGV851890:PGV852036 PQR851890:PQR852036 QAN851890:QAN852036 QKJ851890:QKJ852036 QUF851890:QUF852036 REB851890:REB852036 RNX851890:RNX852036 RXT851890:RXT852036 SHP851890:SHP852036 SRL851890:SRL852036 TBH851890:TBH852036 TLD851890:TLD852036 TUZ851890:TUZ852036 UEV851890:UEV852036 UOR851890:UOR852036 UYN851890:UYN852036 VIJ851890:VIJ852036 VSF851890:VSF852036 WCB851890:WCB852036 WLX851890:WLX852036 WVT851890:WVT852036 L917428:L917574 JH917426:JH917572 TD917426:TD917572 ACZ917426:ACZ917572 AMV917426:AMV917572 AWR917426:AWR917572 BGN917426:BGN917572 BQJ917426:BQJ917572 CAF917426:CAF917572 CKB917426:CKB917572 CTX917426:CTX917572 DDT917426:DDT917572 DNP917426:DNP917572 DXL917426:DXL917572 EHH917426:EHH917572 ERD917426:ERD917572 FAZ917426:FAZ917572 FKV917426:FKV917572 FUR917426:FUR917572 GEN917426:GEN917572 GOJ917426:GOJ917572 GYF917426:GYF917572 HIB917426:HIB917572 HRX917426:HRX917572 IBT917426:IBT917572 ILP917426:ILP917572 IVL917426:IVL917572 JFH917426:JFH917572 JPD917426:JPD917572 JYZ917426:JYZ917572 KIV917426:KIV917572 KSR917426:KSR917572 LCN917426:LCN917572 LMJ917426:LMJ917572 LWF917426:LWF917572 MGB917426:MGB917572 MPX917426:MPX917572 MZT917426:MZT917572 NJP917426:NJP917572 NTL917426:NTL917572 ODH917426:ODH917572 OND917426:OND917572 OWZ917426:OWZ917572 PGV917426:PGV917572 PQR917426:PQR917572 QAN917426:QAN917572 QKJ917426:QKJ917572 QUF917426:QUF917572 REB917426:REB917572 RNX917426:RNX917572 RXT917426:RXT917572 SHP917426:SHP917572 SRL917426:SRL917572 TBH917426:TBH917572 TLD917426:TLD917572 TUZ917426:TUZ917572 UEV917426:UEV917572 UOR917426:UOR917572 UYN917426:UYN917572 VIJ917426:VIJ917572 VSF917426:VSF917572 WCB917426:WCB917572 WLX917426:WLX917572 WVT917426:WVT917572 L982964:L983110 JH982962:JH983108 TD982962:TD983108 ACZ982962:ACZ983108 AMV982962:AMV983108 AWR982962:AWR983108 BGN982962:BGN983108 BQJ982962:BQJ983108 CAF982962:CAF983108 CKB982962:CKB983108 CTX982962:CTX983108 DDT982962:DDT983108 DNP982962:DNP983108 DXL982962:DXL983108 EHH982962:EHH983108 ERD982962:ERD983108 FAZ982962:FAZ983108 FKV982962:FKV983108 FUR982962:FUR983108 GEN982962:GEN983108 GOJ982962:GOJ983108 GYF982962:GYF983108 HIB982962:HIB983108 HRX982962:HRX983108 IBT982962:IBT983108 ILP982962:ILP983108 IVL982962:IVL983108 JFH982962:JFH983108 JPD982962:JPD983108 JYZ982962:JYZ983108 KIV982962:KIV983108 KSR982962:KSR983108 LCN982962:LCN983108 LMJ982962:LMJ983108 LWF982962:LWF983108 MGB982962:MGB983108 MPX982962:MPX983108 MZT982962:MZT983108 NJP982962:NJP983108 NTL982962:NTL983108 ODH982962:ODH983108 OND982962:OND983108 OWZ982962:OWZ983108 PGV982962:PGV983108 PQR982962:PQR983108 QAN982962:QAN983108 QKJ982962:QKJ983108 QUF982962:QUF983108 REB982962:REB983108 RNX982962:RNX983108 RXT982962:RXT983108 SHP982962:SHP983108 SRL982962:SRL983108 TBH982962:TBH983108 TLD982962:TLD983108 TUZ982962:TUZ983108 UEV982962:UEV983108 UOR982962:UOR983108 UYN982962:UYN983108 VIJ982962:VIJ983108 VSF982962:VSF983108 WCB982962:WCB983108 WLX982962:WLX983108 WVT982962:WVT983108 L65:L69 L27:L57 L79:L80 TD24:TD25 ACZ24:ACZ25 AMV24:AMV25 AWR24:AWR25 BGN24:BGN25 BQJ24:BQJ25 CAF24:CAF25 CKB24:CKB25 CTX24:CTX25 DDT24:DDT25 DNP24:DNP25 DXL24:DXL25 EHH24:EHH25 ERD24:ERD25 FAZ24:FAZ25 FKV24:FKV25 FUR24:FUR25 GEN24:GEN25 GOJ24:GOJ25 GYF24:GYF25 HIB24:HIB25 HRX24:HRX25 IBT24:IBT25 ILP24:ILP25 IVL24:IVL25 JFH24:JFH25 JPD24:JPD25 JYZ24:JYZ25 KIV24:KIV25 KSR24:KSR25 LCN24:LCN25 LMJ24:LMJ25 LWF24:LWF25 MGB24:MGB25 MPX24:MPX25 MZT24:MZT25 NJP24:NJP25 NTL24:NTL25 ODH24:ODH25 OND24:OND25 OWZ24:OWZ25 PGV24:PGV25 PQR24:PQR25 QAN24:QAN25 QKJ24:QKJ25 QUF24:QUF25 REB24:REB25 RNX24:RNX25 RXT24:RXT25 SHP24:SHP25 SRL24:SRL25 TBH24:TBH25 TLD24:TLD25 TUZ24:TUZ25 UEV24:UEV25 UOR24:UOR25 UYN24:UYN25 VIJ24:VIJ25 VSF24:VSF25 WCB24:WCB25 WLX24:WLX25 WVT24:WVT25 JH24:JH25 ACV88 AMR88 AWN88 BGJ88 BQF88 CAB88 CJX88 CTT88 DDP88 DNL88 DXH88 EHD88 EQZ88 FAV88 FKR88 FUN88 GEJ88 GOF88 GYB88 HHX88 HRT88 IBP88 ILL88 IVH88 JFD88 JOZ88 JYV88 KIR88 KSN88 LCJ88 LMF88 LWB88 MFX88 MPT88 MZP88 NJL88 NTH88 ODD88 OMZ88 OWV88 PGR88 PQN88 QAJ88 QKF88 QUB88 RDX88 RNT88 RXP88 SHL88 SRH88 TBD88 TKZ88 TUV88 UER88 UON88 UYJ88 VIF88 VSB88 WBX88 WLT88 WVP88 JD88 SZ88 L59:L63 L18:L25 ACZ27:ACZ80 L71:L76 TD27:TD80 JH27:JH80 WVT27:WVT80 WLX27:WLX80 WCB27:WCB80 VSF27:VSF80 VIJ27:VIJ80 UYN27:UYN80 UOR27:UOR80 UEV27:UEV80 TUZ27:TUZ80 TLD27:TLD80 TBH27:TBH80 SRL27:SRL80 SHP27:SHP80 RXT27:RXT80 RNX27:RNX80 REB27:REB80 QUF27:QUF80 QKJ27:QKJ80 QAN27:QAN80 PQR27:PQR80 PGV27:PGV80 OWZ27:OWZ80 OND27:OND80 ODH27:ODH80 NTL27:NTL80 NJP27:NJP80 MZT27:MZT80 MPX27:MPX80 MGB27:MGB80 LWF27:LWF80 LMJ27:LMJ80 LCN27:LCN80 KSR27:KSR80 KIV27:KIV80 JYZ27:JYZ80 JPD27:JPD80 JFH27:JFH80 IVL27:IVL80 ILP27:ILP80 IBT27:IBT80 HRX27:HRX80 HIB27:HIB80 GYF27:GYF80 GOJ27:GOJ80 GEN27:GEN80 FUR27:FUR80 FKV27:FKV80 FAZ27:FAZ80 ERD27:ERD80 EHH27:EHH80 DXL27:DXL80 DNP27:DNP80 DDT27:DDT80 CTX27:CTX80 CKB27:CKB80 CAF27:CAF80 BQJ27:BQJ80 BGN27:BGN80 AWR27:AWR80 AMV27:AMV80" xr:uid="{00000000-0002-0000-0200-000003000000}">
      <formula1>vfestado</formula1>
    </dataValidation>
    <dataValidation type="list" allowBlank="1" showInputMessage="1" showErrorMessage="1" sqref="E65460:E65605 JA65458:JA65603 SW65458:SW65603 ACS65458:ACS65603 AMO65458:AMO65603 AWK65458:AWK65603 BGG65458:BGG65603 BQC65458:BQC65603 BZY65458:BZY65603 CJU65458:CJU65603 CTQ65458:CTQ65603 DDM65458:DDM65603 DNI65458:DNI65603 DXE65458:DXE65603 EHA65458:EHA65603 EQW65458:EQW65603 FAS65458:FAS65603 FKO65458:FKO65603 FUK65458:FUK65603 GEG65458:GEG65603 GOC65458:GOC65603 GXY65458:GXY65603 HHU65458:HHU65603 HRQ65458:HRQ65603 IBM65458:IBM65603 ILI65458:ILI65603 IVE65458:IVE65603 JFA65458:JFA65603 JOW65458:JOW65603 JYS65458:JYS65603 KIO65458:KIO65603 KSK65458:KSK65603 LCG65458:LCG65603 LMC65458:LMC65603 LVY65458:LVY65603 MFU65458:MFU65603 MPQ65458:MPQ65603 MZM65458:MZM65603 NJI65458:NJI65603 NTE65458:NTE65603 ODA65458:ODA65603 OMW65458:OMW65603 OWS65458:OWS65603 PGO65458:PGO65603 PQK65458:PQK65603 QAG65458:QAG65603 QKC65458:QKC65603 QTY65458:QTY65603 RDU65458:RDU65603 RNQ65458:RNQ65603 RXM65458:RXM65603 SHI65458:SHI65603 SRE65458:SRE65603 TBA65458:TBA65603 TKW65458:TKW65603 TUS65458:TUS65603 UEO65458:UEO65603 UOK65458:UOK65603 UYG65458:UYG65603 VIC65458:VIC65603 VRY65458:VRY65603 WBU65458:WBU65603 WLQ65458:WLQ65603 WVM65458:WVM65603 E130996:E131141 JA130994:JA131139 SW130994:SW131139 ACS130994:ACS131139 AMO130994:AMO131139 AWK130994:AWK131139 BGG130994:BGG131139 BQC130994:BQC131139 BZY130994:BZY131139 CJU130994:CJU131139 CTQ130994:CTQ131139 DDM130994:DDM131139 DNI130994:DNI131139 DXE130994:DXE131139 EHA130994:EHA131139 EQW130994:EQW131139 FAS130994:FAS131139 FKO130994:FKO131139 FUK130994:FUK131139 GEG130994:GEG131139 GOC130994:GOC131139 GXY130994:GXY131139 HHU130994:HHU131139 HRQ130994:HRQ131139 IBM130994:IBM131139 ILI130994:ILI131139 IVE130994:IVE131139 JFA130994:JFA131139 JOW130994:JOW131139 JYS130994:JYS131139 KIO130994:KIO131139 KSK130994:KSK131139 LCG130994:LCG131139 LMC130994:LMC131139 LVY130994:LVY131139 MFU130994:MFU131139 MPQ130994:MPQ131139 MZM130994:MZM131139 NJI130994:NJI131139 NTE130994:NTE131139 ODA130994:ODA131139 OMW130994:OMW131139 OWS130994:OWS131139 PGO130994:PGO131139 PQK130994:PQK131139 QAG130994:QAG131139 QKC130994:QKC131139 QTY130994:QTY131139 RDU130994:RDU131139 RNQ130994:RNQ131139 RXM130994:RXM131139 SHI130994:SHI131139 SRE130994:SRE131139 TBA130994:TBA131139 TKW130994:TKW131139 TUS130994:TUS131139 UEO130994:UEO131139 UOK130994:UOK131139 UYG130994:UYG131139 VIC130994:VIC131139 VRY130994:VRY131139 WBU130994:WBU131139 WLQ130994:WLQ131139 WVM130994:WVM131139 E196532:E196677 JA196530:JA196675 SW196530:SW196675 ACS196530:ACS196675 AMO196530:AMO196675 AWK196530:AWK196675 BGG196530:BGG196675 BQC196530:BQC196675 BZY196530:BZY196675 CJU196530:CJU196675 CTQ196530:CTQ196675 DDM196530:DDM196675 DNI196530:DNI196675 DXE196530:DXE196675 EHA196530:EHA196675 EQW196530:EQW196675 FAS196530:FAS196675 FKO196530:FKO196675 FUK196530:FUK196675 GEG196530:GEG196675 GOC196530:GOC196675 GXY196530:GXY196675 HHU196530:HHU196675 HRQ196530:HRQ196675 IBM196530:IBM196675 ILI196530:ILI196675 IVE196530:IVE196675 JFA196530:JFA196675 JOW196530:JOW196675 JYS196530:JYS196675 KIO196530:KIO196675 KSK196530:KSK196675 LCG196530:LCG196675 LMC196530:LMC196675 LVY196530:LVY196675 MFU196530:MFU196675 MPQ196530:MPQ196675 MZM196530:MZM196675 NJI196530:NJI196675 NTE196530:NTE196675 ODA196530:ODA196675 OMW196530:OMW196675 OWS196530:OWS196675 PGO196530:PGO196675 PQK196530:PQK196675 QAG196530:QAG196675 QKC196530:QKC196675 QTY196530:QTY196675 RDU196530:RDU196675 RNQ196530:RNQ196675 RXM196530:RXM196675 SHI196530:SHI196675 SRE196530:SRE196675 TBA196530:TBA196675 TKW196530:TKW196675 TUS196530:TUS196675 UEO196530:UEO196675 UOK196530:UOK196675 UYG196530:UYG196675 VIC196530:VIC196675 VRY196530:VRY196675 WBU196530:WBU196675 WLQ196530:WLQ196675 WVM196530:WVM196675 E262068:E262213 JA262066:JA262211 SW262066:SW262211 ACS262066:ACS262211 AMO262066:AMO262211 AWK262066:AWK262211 BGG262066:BGG262211 BQC262066:BQC262211 BZY262066:BZY262211 CJU262066:CJU262211 CTQ262066:CTQ262211 DDM262066:DDM262211 DNI262066:DNI262211 DXE262066:DXE262211 EHA262066:EHA262211 EQW262066:EQW262211 FAS262066:FAS262211 FKO262066:FKO262211 FUK262066:FUK262211 GEG262066:GEG262211 GOC262066:GOC262211 GXY262066:GXY262211 HHU262066:HHU262211 HRQ262066:HRQ262211 IBM262066:IBM262211 ILI262066:ILI262211 IVE262066:IVE262211 JFA262066:JFA262211 JOW262066:JOW262211 JYS262066:JYS262211 KIO262066:KIO262211 KSK262066:KSK262211 LCG262066:LCG262211 LMC262066:LMC262211 LVY262066:LVY262211 MFU262066:MFU262211 MPQ262066:MPQ262211 MZM262066:MZM262211 NJI262066:NJI262211 NTE262066:NTE262211 ODA262066:ODA262211 OMW262066:OMW262211 OWS262066:OWS262211 PGO262066:PGO262211 PQK262066:PQK262211 QAG262066:QAG262211 QKC262066:QKC262211 QTY262066:QTY262211 RDU262066:RDU262211 RNQ262066:RNQ262211 RXM262066:RXM262211 SHI262066:SHI262211 SRE262066:SRE262211 TBA262066:TBA262211 TKW262066:TKW262211 TUS262066:TUS262211 UEO262066:UEO262211 UOK262066:UOK262211 UYG262066:UYG262211 VIC262066:VIC262211 VRY262066:VRY262211 WBU262066:WBU262211 WLQ262066:WLQ262211 WVM262066:WVM262211 E327604:E327749 JA327602:JA327747 SW327602:SW327747 ACS327602:ACS327747 AMO327602:AMO327747 AWK327602:AWK327747 BGG327602:BGG327747 BQC327602:BQC327747 BZY327602:BZY327747 CJU327602:CJU327747 CTQ327602:CTQ327747 DDM327602:DDM327747 DNI327602:DNI327747 DXE327602:DXE327747 EHA327602:EHA327747 EQW327602:EQW327747 FAS327602:FAS327747 FKO327602:FKO327747 FUK327602:FUK327747 GEG327602:GEG327747 GOC327602:GOC327747 GXY327602:GXY327747 HHU327602:HHU327747 HRQ327602:HRQ327747 IBM327602:IBM327747 ILI327602:ILI327747 IVE327602:IVE327747 JFA327602:JFA327747 JOW327602:JOW327747 JYS327602:JYS327747 KIO327602:KIO327747 KSK327602:KSK327747 LCG327602:LCG327747 LMC327602:LMC327747 LVY327602:LVY327747 MFU327602:MFU327747 MPQ327602:MPQ327747 MZM327602:MZM327747 NJI327602:NJI327747 NTE327602:NTE327747 ODA327602:ODA327747 OMW327602:OMW327747 OWS327602:OWS327747 PGO327602:PGO327747 PQK327602:PQK327747 QAG327602:QAG327747 QKC327602:QKC327747 QTY327602:QTY327747 RDU327602:RDU327747 RNQ327602:RNQ327747 RXM327602:RXM327747 SHI327602:SHI327747 SRE327602:SRE327747 TBA327602:TBA327747 TKW327602:TKW327747 TUS327602:TUS327747 UEO327602:UEO327747 UOK327602:UOK327747 UYG327602:UYG327747 VIC327602:VIC327747 VRY327602:VRY327747 WBU327602:WBU327747 WLQ327602:WLQ327747 WVM327602:WVM327747 E393140:E393285 JA393138:JA393283 SW393138:SW393283 ACS393138:ACS393283 AMO393138:AMO393283 AWK393138:AWK393283 BGG393138:BGG393283 BQC393138:BQC393283 BZY393138:BZY393283 CJU393138:CJU393283 CTQ393138:CTQ393283 DDM393138:DDM393283 DNI393138:DNI393283 DXE393138:DXE393283 EHA393138:EHA393283 EQW393138:EQW393283 FAS393138:FAS393283 FKO393138:FKO393283 FUK393138:FUK393283 GEG393138:GEG393283 GOC393138:GOC393283 GXY393138:GXY393283 HHU393138:HHU393283 HRQ393138:HRQ393283 IBM393138:IBM393283 ILI393138:ILI393283 IVE393138:IVE393283 JFA393138:JFA393283 JOW393138:JOW393283 JYS393138:JYS393283 KIO393138:KIO393283 KSK393138:KSK393283 LCG393138:LCG393283 LMC393138:LMC393283 LVY393138:LVY393283 MFU393138:MFU393283 MPQ393138:MPQ393283 MZM393138:MZM393283 NJI393138:NJI393283 NTE393138:NTE393283 ODA393138:ODA393283 OMW393138:OMW393283 OWS393138:OWS393283 PGO393138:PGO393283 PQK393138:PQK393283 QAG393138:QAG393283 QKC393138:QKC393283 QTY393138:QTY393283 RDU393138:RDU393283 RNQ393138:RNQ393283 RXM393138:RXM393283 SHI393138:SHI393283 SRE393138:SRE393283 TBA393138:TBA393283 TKW393138:TKW393283 TUS393138:TUS393283 UEO393138:UEO393283 UOK393138:UOK393283 UYG393138:UYG393283 VIC393138:VIC393283 VRY393138:VRY393283 WBU393138:WBU393283 WLQ393138:WLQ393283 WVM393138:WVM393283 E458676:E458821 JA458674:JA458819 SW458674:SW458819 ACS458674:ACS458819 AMO458674:AMO458819 AWK458674:AWK458819 BGG458674:BGG458819 BQC458674:BQC458819 BZY458674:BZY458819 CJU458674:CJU458819 CTQ458674:CTQ458819 DDM458674:DDM458819 DNI458674:DNI458819 DXE458674:DXE458819 EHA458674:EHA458819 EQW458674:EQW458819 FAS458674:FAS458819 FKO458674:FKO458819 FUK458674:FUK458819 GEG458674:GEG458819 GOC458674:GOC458819 GXY458674:GXY458819 HHU458674:HHU458819 HRQ458674:HRQ458819 IBM458674:IBM458819 ILI458674:ILI458819 IVE458674:IVE458819 JFA458674:JFA458819 JOW458674:JOW458819 JYS458674:JYS458819 KIO458674:KIO458819 KSK458674:KSK458819 LCG458674:LCG458819 LMC458674:LMC458819 LVY458674:LVY458819 MFU458674:MFU458819 MPQ458674:MPQ458819 MZM458674:MZM458819 NJI458674:NJI458819 NTE458674:NTE458819 ODA458674:ODA458819 OMW458674:OMW458819 OWS458674:OWS458819 PGO458674:PGO458819 PQK458674:PQK458819 QAG458674:QAG458819 QKC458674:QKC458819 QTY458674:QTY458819 RDU458674:RDU458819 RNQ458674:RNQ458819 RXM458674:RXM458819 SHI458674:SHI458819 SRE458674:SRE458819 TBA458674:TBA458819 TKW458674:TKW458819 TUS458674:TUS458819 UEO458674:UEO458819 UOK458674:UOK458819 UYG458674:UYG458819 VIC458674:VIC458819 VRY458674:VRY458819 WBU458674:WBU458819 WLQ458674:WLQ458819 WVM458674:WVM458819 E524212:E524357 JA524210:JA524355 SW524210:SW524355 ACS524210:ACS524355 AMO524210:AMO524355 AWK524210:AWK524355 BGG524210:BGG524355 BQC524210:BQC524355 BZY524210:BZY524355 CJU524210:CJU524355 CTQ524210:CTQ524355 DDM524210:DDM524355 DNI524210:DNI524355 DXE524210:DXE524355 EHA524210:EHA524355 EQW524210:EQW524355 FAS524210:FAS524355 FKO524210:FKO524355 FUK524210:FUK524355 GEG524210:GEG524355 GOC524210:GOC524355 GXY524210:GXY524355 HHU524210:HHU524355 HRQ524210:HRQ524355 IBM524210:IBM524355 ILI524210:ILI524355 IVE524210:IVE524355 JFA524210:JFA524355 JOW524210:JOW524355 JYS524210:JYS524355 KIO524210:KIO524355 KSK524210:KSK524355 LCG524210:LCG524355 LMC524210:LMC524355 LVY524210:LVY524355 MFU524210:MFU524355 MPQ524210:MPQ524355 MZM524210:MZM524355 NJI524210:NJI524355 NTE524210:NTE524355 ODA524210:ODA524355 OMW524210:OMW524355 OWS524210:OWS524355 PGO524210:PGO524355 PQK524210:PQK524355 QAG524210:QAG524355 QKC524210:QKC524355 QTY524210:QTY524355 RDU524210:RDU524355 RNQ524210:RNQ524355 RXM524210:RXM524355 SHI524210:SHI524355 SRE524210:SRE524355 TBA524210:TBA524355 TKW524210:TKW524355 TUS524210:TUS524355 UEO524210:UEO524355 UOK524210:UOK524355 UYG524210:UYG524355 VIC524210:VIC524355 VRY524210:VRY524355 WBU524210:WBU524355 WLQ524210:WLQ524355 WVM524210:WVM524355 E589748:E589893 JA589746:JA589891 SW589746:SW589891 ACS589746:ACS589891 AMO589746:AMO589891 AWK589746:AWK589891 BGG589746:BGG589891 BQC589746:BQC589891 BZY589746:BZY589891 CJU589746:CJU589891 CTQ589746:CTQ589891 DDM589746:DDM589891 DNI589746:DNI589891 DXE589746:DXE589891 EHA589746:EHA589891 EQW589746:EQW589891 FAS589746:FAS589891 FKO589746:FKO589891 FUK589746:FUK589891 GEG589746:GEG589891 GOC589746:GOC589891 GXY589746:GXY589891 HHU589746:HHU589891 HRQ589746:HRQ589891 IBM589746:IBM589891 ILI589746:ILI589891 IVE589746:IVE589891 JFA589746:JFA589891 JOW589746:JOW589891 JYS589746:JYS589891 KIO589746:KIO589891 KSK589746:KSK589891 LCG589746:LCG589891 LMC589746:LMC589891 LVY589746:LVY589891 MFU589746:MFU589891 MPQ589746:MPQ589891 MZM589746:MZM589891 NJI589746:NJI589891 NTE589746:NTE589891 ODA589746:ODA589891 OMW589746:OMW589891 OWS589746:OWS589891 PGO589746:PGO589891 PQK589746:PQK589891 QAG589746:QAG589891 QKC589746:QKC589891 QTY589746:QTY589891 RDU589746:RDU589891 RNQ589746:RNQ589891 RXM589746:RXM589891 SHI589746:SHI589891 SRE589746:SRE589891 TBA589746:TBA589891 TKW589746:TKW589891 TUS589746:TUS589891 UEO589746:UEO589891 UOK589746:UOK589891 UYG589746:UYG589891 VIC589746:VIC589891 VRY589746:VRY589891 WBU589746:WBU589891 WLQ589746:WLQ589891 WVM589746:WVM589891 E655284:E655429 JA655282:JA655427 SW655282:SW655427 ACS655282:ACS655427 AMO655282:AMO655427 AWK655282:AWK655427 BGG655282:BGG655427 BQC655282:BQC655427 BZY655282:BZY655427 CJU655282:CJU655427 CTQ655282:CTQ655427 DDM655282:DDM655427 DNI655282:DNI655427 DXE655282:DXE655427 EHA655282:EHA655427 EQW655282:EQW655427 FAS655282:FAS655427 FKO655282:FKO655427 FUK655282:FUK655427 GEG655282:GEG655427 GOC655282:GOC655427 GXY655282:GXY655427 HHU655282:HHU655427 HRQ655282:HRQ655427 IBM655282:IBM655427 ILI655282:ILI655427 IVE655282:IVE655427 JFA655282:JFA655427 JOW655282:JOW655427 JYS655282:JYS655427 KIO655282:KIO655427 KSK655282:KSK655427 LCG655282:LCG655427 LMC655282:LMC655427 LVY655282:LVY655427 MFU655282:MFU655427 MPQ655282:MPQ655427 MZM655282:MZM655427 NJI655282:NJI655427 NTE655282:NTE655427 ODA655282:ODA655427 OMW655282:OMW655427 OWS655282:OWS655427 PGO655282:PGO655427 PQK655282:PQK655427 QAG655282:QAG655427 QKC655282:QKC655427 QTY655282:QTY655427 RDU655282:RDU655427 RNQ655282:RNQ655427 RXM655282:RXM655427 SHI655282:SHI655427 SRE655282:SRE655427 TBA655282:TBA655427 TKW655282:TKW655427 TUS655282:TUS655427 UEO655282:UEO655427 UOK655282:UOK655427 UYG655282:UYG655427 VIC655282:VIC655427 VRY655282:VRY655427 WBU655282:WBU655427 WLQ655282:WLQ655427 WVM655282:WVM655427 E720820:E720965 JA720818:JA720963 SW720818:SW720963 ACS720818:ACS720963 AMO720818:AMO720963 AWK720818:AWK720963 BGG720818:BGG720963 BQC720818:BQC720963 BZY720818:BZY720963 CJU720818:CJU720963 CTQ720818:CTQ720963 DDM720818:DDM720963 DNI720818:DNI720963 DXE720818:DXE720963 EHA720818:EHA720963 EQW720818:EQW720963 FAS720818:FAS720963 FKO720818:FKO720963 FUK720818:FUK720963 GEG720818:GEG720963 GOC720818:GOC720963 GXY720818:GXY720963 HHU720818:HHU720963 HRQ720818:HRQ720963 IBM720818:IBM720963 ILI720818:ILI720963 IVE720818:IVE720963 JFA720818:JFA720963 JOW720818:JOW720963 JYS720818:JYS720963 KIO720818:KIO720963 KSK720818:KSK720963 LCG720818:LCG720963 LMC720818:LMC720963 LVY720818:LVY720963 MFU720818:MFU720963 MPQ720818:MPQ720963 MZM720818:MZM720963 NJI720818:NJI720963 NTE720818:NTE720963 ODA720818:ODA720963 OMW720818:OMW720963 OWS720818:OWS720963 PGO720818:PGO720963 PQK720818:PQK720963 QAG720818:QAG720963 QKC720818:QKC720963 QTY720818:QTY720963 RDU720818:RDU720963 RNQ720818:RNQ720963 RXM720818:RXM720963 SHI720818:SHI720963 SRE720818:SRE720963 TBA720818:TBA720963 TKW720818:TKW720963 TUS720818:TUS720963 UEO720818:UEO720963 UOK720818:UOK720963 UYG720818:UYG720963 VIC720818:VIC720963 VRY720818:VRY720963 WBU720818:WBU720963 WLQ720818:WLQ720963 WVM720818:WVM720963 E786356:E786501 JA786354:JA786499 SW786354:SW786499 ACS786354:ACS786499 AMO786354:AMO786499 AWK786354:AWK786499 BGG786354:BGG786499 BQC786354:BQC786499 BZY786354:BZY786499 CJU786354:CJU786499 CTQ786354:CTQ786499 DDM786354:DDM786499 DNI786354:DNI786499 DXE786354:DXE786499 EHA786354:EHA786499 EQW786354:EQW786499 FAS786354:FAS786499 FKO786354:FKO786499 FUK786354:FUK786499 GEG786354:GEG786499 GOC786354:GOC786499 GXY786354:GXY786499 HHU786354:HHU786499 HRQ786354:HRQ786499 IBM786354:IBM786499 ILI786354:ILI786499 IVE786354:IVE786499 JFA786354:JFA786499 JOW786354:JOW786499 JYS786354:JYS786499 KIO786354:KIO786499 KSK786354:KSK786499 LCG786354:LCG786499 LMC786354:LMC786499 LVY786354:LVY786499 MFU786354:MFU786499 MPQ786354:MPQ786499 MZM786354:MZM786499 NJI786354:NJI786499 NTE786354:NTE786499 ODA786354:ODA786499 OMW786354:OMW786499 OWS786354:OWS786499 PGO786354:PGO786499 PQK786354:PQK786499 QAG786354:QAG786499 QKC786354:QKC786499 QTY786354:QTY786499 RDU786354:RDU786499 RNQ786354:RNQ786499 RXM786354:RXM786499 SHI786354:SHI786499 SRE786354:SRE786499 TBA786354:TBA786499 TKW786354:TKW786499 TUS786354:TUS786499 UEO786354:UEO786499 UOK786354:UOK786499 UYG786354:UYG786499 VIC786354:VIC786499 VRY786354:VRY786499 WBU786354:WBU786499 WLQ786354:WLQ786499 WVM786354:WVM786499 E851892:E852037 JA851890:JA852035 SW851890:SW852035 ACS851890:ACS852035 AMO851890:AMO852035 AWK851890:AWK852035 BGG851890:BGG852035 BQC851890:BQC852035 BZY851890:BZY852035 CJU851890:CJU852035 CTQ851890:CTQ852035 DDM851890:DDM852035 DNI851890:DNI852035 DXE851890:DXE852035 EHA851890:EHA852035 EQW851890:EQW852035 FAS851890:FAS852035 FKO851890:FKO852035 FUK851890:FUK852035 GEG851890:GEG852035 GOC851890:GOC852035 GXY851890:GXY852035 HHU851890:HHU852035 HRQ851890:HRQ852035 IBM851890:IBM852035 ILI851890:ILI852035 IVE851890:IVE852035 JFA851890:JFA852035 JOW851890:JOW852035 JYS851890:JYS852035 KIO851890:KIO852035 KSK851890:KSK852035 LCG851890:LCG852035 LMC851890:LMC852035 LVY851890:LVY852035 MFU851890:MFU852035 MPQ851890:MPQ852035 MZM851890:MZM852035 NJI851890:NJI852035 NTE851890:NTE852035 ODA851890:ODA852035 OMW851890:OMW852035 OWS851890:OWS852035 PGO851890:PGO852035 PQK851890:PQK852035 QAG851890:QAG852035 QKC851890:QKC852035 QTY851890:QTY852035 RDU851890:RDU852035 RNQ851890:RNQ852035 RXM851890:RXM852035 SHI851890:SHI852035 SRE851890:SRE852035 TBA851890:TBA852035 TKW851890:TKW852035 TUS851890:TUS852035 UEO851890:UEO852035 UOK851890:UOK852035 UYG851890:UYG852035 VIC851890:VIC852035 VRY851890:VRY852035 WBU851890:WBU852035 WLQ851890:WLQ852035 WVM851890:WVM852035 E917428:E917573 JA917426:JA917571 SW917426:SW917571 ACS917426:ACS917571 AMO917426:AMO917571 AWK917426:AWK917571 BGG917426:BGG917571 BQC917426:BQC917571 BZY917426:BZY917571 CJU917426:CJU917571 CTQ917426:CTQ917571 DDM917426:DDM917571 DNI917426:DNI917571 DXE917426:DXE917571 EHA917426:EHA917571 EQW917426:EQW917571 FAS917426:FAS917571 FKO917426:FKO917571 FUK917426:FUK917571 GEG917426:GEG917571 GOC917426:GOC917571 GXY917426:GXY917571 HHU917426:HHU917571 HRQ917426:HRQ917571 IBM917426:IBM917571 ILI917426:ILI917571 IVE917426:IVE917571 JFA917426:JFA917571 JOW917426:JOW917571 JYS917426:JYS917571 KIO917426:KIO917571 KSK917426:KSK917571 LCG917426:LCG917571 LMC917426:LMC917571 LVY917426:LVY917571 MFU917426:MFU917571 MPQ917426:MPQ917571 MZM917426:MZM917571 NJI917426:NJI917571 NTE917426:NTE917571 ODA917426:ODA917571 OMW917426:OMW917571 OWS917426:OWS917571 PGO917426:PGO917571 PQK917426:PQK917571 QAG917426:QAG917571 QKC917426:QKC917571 QTY917426:QTY917571 RDU917426:RDU917571 RNQ917426:RNQ917571 RXM917426:RXM917571 SHI917426:SHI917571 SRE917426:SRE917571 TBA917426:TBA917571 TKW917426:TKW917571 TUS917426:TUS917571 UEO917426:UEO917571 UOK917426:UOK917571 UYG917426:UYG917571 VIC917426:VIC917571 VRY917426:VRY917571 WBU917426:WBU917571 WLQ917426:WLQ917571 WVM917426:WVM917571 E982964:E983109 JA982962:JA983107 SW982962:SW983107 ACS982962:ACS983107 AMO982962:AMO983107 AWK982962:AWK983107 BGG982962:BGG983107 BQC982962:BQC983107 BZY982962:BZY983107 CJU982962:CJU983107 CTQ982962:CTQ983107 DDM982962:DDM983107 DNI982962:DNI983107 DXE982962:DXE983107 EHA982962:EHA983107 EQW982962:EQW983107 FAS982962:FAS983107 FKO982962:FKO983107 FUK982962:FUK983107 GEG982962:GEG983107 GOC982962:GOC983107 GXY982962:GXY983107 HHU982962:HHU983107 HRQ982962:HRQ983107 IBM982962:IBM983107 ILI982962:ILI983107 IVE982962:IVE983107 JFA982962:JFA983107 JOW982962:JOW983107 JYS982962:JYS983107 KIO982962:KIO983107 KSK982962:KSK983107 LCG982962:LCG983107 LMC982962:LMC983107 LVY982962:LVY983107 MFU982962:MFU983107 MPQ982962:MPQ983107 MZM982962:MZM983107 NJI982962:NJI983107 NTE982962:NTE983107 ODA982962:ODA983107 OMW982962:OMW983107 OWS982962:OWS983107 PGO982962:PGO983107 PQK982962:PQK983107 QAG982962:QAG983107 QKC982962:QKC983107 QTY982962:QTY983107 RDU982962:RDU983107 RNQ982962:RNQ983107 RXM982962:RXM983107 SHI982962:SHI983107 SRE982962:SRE983107 TBA982962:TBA983107 TKW982962:TKW983107 TUS982962:TUS983107 UEO982962:UEO983107 UOK982962:UOK983107 UYG982962:UYG983107 VIC982962:VIC983107 VRY982962:VRY983107 WBU982962:WBU983107 WLQ982962:WLQ983107 WVM982962:WVM983107 E65:E69 E27:E57 E79:E80 SW24:SW25 ACS24:ACS25 AMO24:AMO25 AWK24:AWK25 BGG24:BGG25 BQC24:BQC25 BZY24:BZY25 CJU24:CJU25 CTQ24:CTQ25 DDM24:DDM25 DNI24:DNI25 DXE24:DXE25 EHA24:EHA25 EQW24:EQW25 FAS24:FAS25 FKO24:FKO25 FUK24:FUK25 GEG24:GEG25 GOC24:GOC25 GXY24:GXY25 HHU24:HHU25 HRQ24:HRQ25 IBM24:IBM25 ILI24:ILI25 IVE24:IVE25 JFA24:JFA25 JOW24:JOW25 JYS24:JYS25 KIO24:KIO25 KSK24:KSK25 LCG24:LCG25 LMC24:LMC25 LVY24:LVY25 MFU24:MFU25 MPQ24:MPQ25 MZM24:MZM25 NJI24:NJI25 NTE24:NTE25 ODA24:ODA25 OMW24:OMW25 OWS24:OWS25 PGO24:PGO25 PQK24:PQK25 QAG24:QAG25 QKC24:QKC25 QTY24:QTY25 RDU24:RDU25 RNQ24:RNQ25 RXM24:RXM25 SHI24:SHI25 SRE24:SRE25 TBA24:TBA25 TKW24:TKW25 TUS24:TUS25 UEO24:UEO25 UOK24:UOK25 UYG24:UYG25 VIC24:VIC25 VRY24:VRY25 WBU24:WBU25 WLQ24:WLQ25 WVM24:WVM25 JA24:JA25 SS88 ACO88 AMK88 AWG88 BGC88 BPY88 BZU88 CJQ88 CTM88 DDI88 DNE88 DXA88 EGW88 EQS88 FAO88 FKK88 FUG88 GEC88 GNY88 GXU88 HHQ88 HRM88 IBI88 ILE88 IVA88 JEW88 JOS88 JYO88 KIK88 KSG88 LCC88 LLY88 LVU88 MFQ88 MPM88 MZI88 NJE88 NTA88 OCW88 OMS88 OWO88 PGK88 PQG88 QAC88 QJY88 QTU88 RDQ88 RNM88 RXI88 SHE88 SRA88 TAW88 TKS88 TUO88 UEK88 UOG88 UYC88 VHY88 VRU88 WBQ88 WLM88 WVI88 IW88 E59:E63 E18:E25 E71:E76 SW27:SW80 JA27:JA80 WVM27:WVM80 WLQ27:WLQ80 WBU27:WBU80 VRY27:VRY80 VIC27:VIC80 UYG27:UYG80 UOK27:UOK80 UEO27:UEO80 TUS27:TUS80 TKW27:TKW80 TBA27:TBA80 SRE27:SRE80 SHI27:SHI80 RXM27:RXM80 RNQ27:RNQ80 RDU27:RDU80 QTY27:QTY80 QKC27:QKC80 QAG27:QAG80 PQK27:PQK80 PGO27:PGO80 OWS27:OWS80 OMW27:OMW80 ODA27:ODA80 NTE27:NTE80 NJI27:NJI80 MZM27:MZM80 MPQ27:MPQ80 MFU27:MFU80 LVY27:LVY80 LMC27:LMC80 LCG27:LCG80 KSK27:KSK80 KIO27:KIO80 JYS27:JYS80 JOW27:JOW80 JFA27:JFA80 IVE27:IVE80 ILI27:ILI80 IBM27:IBM80 HRQ27:HRQ80 HHU27:HHU80 GXY27:GXY80 GOC27:GOC80 GEG27:GEG80 FUK27:FUK80 FKO27:FKO80 FAS27:FAS80 EQW27:EQW80 EHA27:EHA80 DXE27:DXE80 DNI27:DNI80 DDM27:DDM80 CTQ27:CTQ80 CJU27:CJU80 BZY27:BZY80 BQC27:BQC80 BGG27:BGG80 AWK27:AWK80 AMO27:AMO80 ACS27:ACS80" xr:uid="{00000000-0002-0000-0200-000004000000}">
      <formula1>meses</formula1>
    </dataValidation>
  </dataValidations>
  <pageMargins left="0.7" right="0.7" top="0.75" bottom="0.75" header="0.3" footer="0.3"/>
  <pageSetup orientation="portrait" r:id="rId1"/>
  <ignoredErrors>
    <ignoredError sqref="D12" unlockedFormula="1"/>
  </ignoredError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62"/>
  <sheetViews>
    <sheetView showGridLines="0" zoomScaleNormal="100" workbookViewId="0">
      <selection activeCell="K84" sqref="K84"/>
    </sheetView>
  </sheetViews>
  <sheetFormatPr baseColWidth="10" defaultRowHeight="14.4" x14ac:dyDescent="0.3"/>
  <cols>
    <col min="1" max="1" width="5.88671875" customWidth="1"/>
    <col min="2" max="2" width="3.44140625" customWidth="1"/>
    <col min="3" max="3" width="29.109375" bestFit="1" customWidth="1"/>
    <col min="4" max="4" width="14.21875" bestFit="1" customWidth="1"/>
    <col min="5" max="5" width="21.77734375" customWidth="1"/>
    <col min="6" max="6" width="6.77734375" customWidth="1"/>
  </cols>
  <sheetData>
    <row r="1" spans="2:6" x14ac:dyDescent="0.3">
      <c r="C1" s="436" t="s">
        <v>234</v>
      </c>
      <c r="D1" s="436"/>
      <c r="E1" s="436"/>
    </row>
    <row r="2" spans="2:6" ht="15" thickBot="1" x14ac:dyDescent="0.35"/>
    <row r="3" spans="2:6" x14ac:dyDescent="0.3">
      <c r="B3" s="153"/>
      <c r="C3" s="154"/>
      <c r="D3" s="154"/>
      <c r="E3" s="154"/>
      <c r="F3" s="155"/>
    </row>
    <row r="4" spans="2:6" x14ac:dyDescent="0.3">
      <c r="B4" s="156"/>
      <c r="F4" s="157"/>
    </row>
    <row r="5" spans="2:6" x14ac:dyDescent="0.3">
      <c r="B5" s="156"/>
      <c r="C5" s="184" t="s">
        <v>236</v>
      </c>
      <c r="D5" s="179" t="s">
        <v>243</v>
      </c>
      <c r="E5" s="179"/>
      <c r="F5" s="157"/>
    </row>
    <row r="6" spans="2:6" x14ac:dyDescent="0.3">
      <c r="B6" s="156"/>
      <c r="F6" s="157"/>
    </row>
    <row r="7" spans="2:6" x14ac:dyDescent="0.3">
      <c r="B7" s="156"/>
      <c r="C7" s="180" t="s">
        <v>180</v>
      </c>
      <c r="D7" s="180"/>
      <c r="E7" s="181">
        <f>'Adquisicion '!J26</f>
        <v>540340000</v>
      </c>
      <c r="F7" s="157"/>
    </row>
    <row r="8" spans="2:6" x14ac:dyDescent="0.3">
      <c r="B8" s="156"/>
      <c r="C8" s="180" t="s">
        <v>181</v>
      </c>
      <c r="D8" s="180"/>
      <c r="E8" s="181">
        <f>'Adquisicion '!J46</f>
        <v>1765354000</v>
      </c>
      <c r="F8" s="157"/>
    </row>
    <row r="9" spans="2:6" x14ac:dyDescent="0.3">
      <c r="B9" s="156"/>
      <c r="C9" s="180" t="s">
        <v>364</v>
      </c>
      <c r="D9" s="180"/>
      <c r="E9" s="181">
        <f>'Adquisicion '!J48</f>
        <v>36974000</v>
      </c>
      <c r="F9" s="157"/>
    </row>
    <row r="10" spans="2:6" ht="15" customHeight="1" x14ac:dyDescent="0.3">
      <c r="B10" s="156"/>
      <c r="C10" s="180" t="s">
        <v>237</v>
      </c>
      <c r="D10" s="180"/>
      <c r="E10" s="181">
        <f>'Adquisicion '!J50</f>
        <v>1898674000</v>
      </c>
      <c r="F10" s="157"/>
    </row>
    <row r="11" spans="2:6" ht="15" customHeight="1" x14ac:dyDescent="0.3">
      <c r="B11" s="156"/>
      <c r="C11" s="180" t="s">
        <v>238</v>
      </c>
      <c r="D11" s="180"/>
      <c r="E11" s="181">
        <f>'Adquisicion '!J67</f>
        <v>1200648000</v>
      </c>
      <c r="F11" s="157"/>
    </row>
    <row r="12" spans="2:6" x14ac:dyDescent="0.3">
      <c r="B12" s="156"/>
      <c r="C12" s="437" t="s">
        <v>253</v>
      </c>
      <c r="D12" s="437"/>
      <c r="E12" s="166">
        <f>SUM(E7:E11)</f>
        <v>5441990000</v>
      </c>
      <c r="F12" s="157"/>
    </row>
    <row r="13" spans="2:6" x14ac:dyDescent="0.3">
      <c r="B13" s="156"/>
      <c r="E13" s="167"/>
      <c r="F13" s="157"/>
    </row>
    <row r="14" spans="2:6" x14ac:dyDescent="0.3">
      <c r="B14" s="156"/>
      <c r="C14" s="182" t="s">
        <v>184</v>
      </c>
      <c r="D14" s="182"/>
      <c r="E14" s="183">
        <f>'Adquisicion '!K88</f>
        <v>880010000</v>
      </c>
      <c r="F14" s="157"/>
    </row>
    <row r="15" spans="2:6" x14ac:dyDescent="0.3">
      <c r="B15" s="156"/>
      <c r="F15" s="157"/>
    </row>
    <row r="16" spans="2:6" x14ac:dyDescent="0.3">
      <c r="B16" s="156"/>
      <c r="C16" s="170"/>
      <c r="D16" s="170" t="s">
        <v>360</v>
      </c>
      <c r="E16" s="171">
        <f>E12+E14</f>
        <v>6322000000</v>
      </c>
      <c r="F16" s="157"/>
    </row>
    <row r="17" spans="2:6" x14ac:dyDescent="0.3">
      <c r="B17" s="156"/>
      <c r="F17" s="157"/>
    </row>
    <row r="18" spans="2:6" x14ac:dyDescent="0.3">
      <c r="B18" s="156"/>
      <c r="C18" s="172"/>
      <c r="D18" s="173" t="s">
        <v>240</v>
      </c>
      <c r="E18" s="174">
        <v>6322000000</v>
      </c>
      <c r="F18" s="157"/>
    </row>
    <row r="19" spans="2:6" x14ac:dyDescent="0.3">
      <c r="B19" s="156"/>
      <c r="F19" s="157"/>
    </row>
    <row r="20" spans="2:6" x14ac:dyDescent="0.3">
      <c r="B20" s="156"/>
      <c r="C20" s="438" t="s">
        <v>241</v>
      </c>
      <c r="D20" s="438"/>
      <c r="E20" s="175">
        <f>E18-E16</f>
        <v>0</v>
      </c>
      <c r="F20" s="157"/>
    </row>
    <row r="21" spans="2:6" ht="15" thickBot="1" x14ac:dyDescent="0.35">
      <c r="B21" s="176"/>
      <c r="C21" s="177"/>
      <c r="D21" s="177"/>
      <c r="E21" s="177"/>
      <c r="F21" s="178"/>
    </row>
    <row r="22" spans="2:6" ht="15" thickBot="1" x14ac:dyDescent="0.35"/>
    <row r="23" spans="2:6" x14ac:dyDescent="0.3">
      <c r="B23" s="153"/>
      <c r="C23" s="154"/>
      <c r="D23" s="154"/>
      <c r="E23" s="154"/>
      <c r="F23" s="155"/>
    </row>
    <row r="24" spans="2:6" ht="39.75" customHeight="1" x14ac:dyDescent="0.3">
      <c r="B24" s="156"/>
      <c r="C24" s="185" t="s">
        <v>236</v>
      </c>
      <c r="D24" s="439" t="s">
        <v>242</v>
      </c>
      <c r="E24" s="439"/>
      <c r="F24" s="157"/>
    </row>
    <row r="25" spans="2:6" x14ac:dyDescent="0.3">
      <c r="B25" s="156"/>
      <c r="F25" s="157"/>
    </row>
    <row r="26" spans="2:6" x14ac:dyDescent="0.3">
      <c r="B26" s="156"/>
      <c r="C26" s="158" t="s">
        <v>244</v>
      </c>
      <c r="D26" s="158"/>
      <c r="E26" s="159">
        <f>'Servicios Medicos'!J26</f>
        <v>326058000</v>
      </c>
      <c r="F26" s="157"/>
    </row>
    <row r="27" spans="2:6" x14ac:dyDescent="0.3">
      <c r="B27" s="156"/>
      <c r="C27" s="158" t="s">
        <v>245</v>
      </c>
      <c r="D27" s="158"/>
      <c r="E27" s="159">
        <f>'Servicios Medicos'!J70</f>
        <v>239314000</v>
      </c>
      <c r="F27" s="157"/>
    </row>
    <row r="28" spans="2:6" x14ac:dyDescent="0.3">
      <c r="B28" s="156"/>
      <c r="C28" s="158" t="s">
        <v>246</v>
      </c>
      <c r="D28" s="158"/>
      <c r="E28" s="159">
        <f>'Servicios Medicos'!J77</f>
        <v>257049000</v>
      </c>
      <c r="F28" s="157"/>
    </row>
    <row r="29" spans="2:6" x14ac:dyDescent="0.3">
      <c r="B29" s="156"/>
      <c r="C29" s="158"/>
      <c r="D29" s="160" t="s">
        <v>247</v>
      </c>
      <c r="E29" s="161">
        <f>SUM(E26:E28)</f>
        <v>822421000</v>
      </c>
      <c r="F29" s="157"/>
    </row>
    <row r="30" spans="2:6" x14ac:dyDescent="0.3">
      <c r="B30" s="156"/>
      <c r="C30" s="162" t="s">
        <v>248</v>
      </c>
      <c r="D30" s="162"/>
      <c r="E30" s="163">
        <f>'Servicios Medicos'!J58</f>
        <v>1458462000</v>
      </c>
      <c r="F30" s="157"/>
    </row>
    <row r="31" spans="2:6" x14ac:dyDescent="0.3">
      <c r="B31" s="156"/>
      <c r="C31" s="162" t="s">
        <v>249</v>
      </c>
      <c r="D31" s="162"/>
      <c r="E31" s="163">
        <f>'Servicios Medicos'!J64</f>
        <v>1786877000</v>
      </c>
      <c r="F31" s="157"/>
    </row>
    <row r="32" spans="2:6" x14ac:dyDescent="0.3">
      <c r="B32" s="156"/>
      <c r="C32" s="162"/>
      <c r="D32" s="162"/>
      <c r="E32" s="163"/>
      <c r="F32" s="157"/>
    </row>
    <row r="33" spans="2:6" x14ac:dyDescent="0.3">
      <c r="B33" s="156"/>
      <c r="C33" s="162"/>
      <c r="D33" s="164" t="s">
        <v>250</v>
      </c>
      <c r="E33" s="165">
        <f>E30+E31</f>
        <v>3245339000</v>
      </c>
      <c r="F33" s="157"/>
    </row>
    <row r="34" spans="2:6" x14ac:dyDescent="0.3">
      <c r="B34" s="156"/>
      <c r="C34" s="437" t="s">
        <v>254</v>
      </c>
      <c r="D34" s="437"/>
      <c r="E34" s="166">
        <f>E29+E33</f>
        <v>4067760000</v>
      </c>
      <c r="F34" s="157"/>
    </row>
    <row r="35" spans="2:6" x14ac:dyDescent="0.3">
      <c r="B35" s="156"/>
      <c r="E35" s="167"/>
      <c r="F35" s="157"/>
    </row>
    <row r="36" spans="2:6" x14ac:dyDescent="0.3">
      <c r="B36" s="156"/>
      <c r="C36" s="168" t="s">
        <v>184</v>
      </c>
      <c r="D36" s="168"/>
      <c r="E36" s="169">
        <f>'Servicios Medicos'!F91</f>
        <v>2104240000</v>
      </c>
      <c r="F36" s="157"/>
    </row>
    <row r="37" spans="2:6" x14ac:dyDescent="0.3">
      <c r="B37" s="156"/>
      <c r="F37" s="157"/>
    </row>
    <row r="38" spans="2:6" x14ac:dyDescent="0.3">
      <c r="B38" s="156"/>
      <c r="C38" s="170"/>
      <c r="D38" s="170" t="s">
        <v>360</v>
      </c>
      <c r="E38" s="171">
        <f>E34+E36</f>
        <v>6172000000</v>
      </c>
      <c r="F38" s="157"/>
    </row>
    <row r="39" spans="2:6" x14ac:dyDescent="0.3">
      <c r="B39" s="156"/>
      <c r="F39" s="157"/>
    </row>
    <row r="40" spans="2:6" x14ac:dyDescent="0.3">
      <c r="B40" s="156"/>
      <c r="C40" s="172"/>
      <c r="D40" s="173" t="s">
        <v>240</v>
      </c>
      <c r="E40" s="174">
        <v>6172000000</v>
      </c>
      <c r="F40" s="157"/>
    </row>
    <row r="41" spans="2:6" x14ac:dyDescent="0.3">
      <c r="B41" s="156"/>
      <c r="F41" s="157"/>
    </row>
    <row r="42" spans="2:6" x14ac:dyDescent="0.3">
      <c r="B42" s="156"/>
      <c r="C42" s="438" t="s">
        <v>241</v>
      </c>
      <c r="D42" s="438"/>
      <c r="E42" s="175">
        <f>E40-E38</f>
        <v>0</v>
      </c>
      <c r="F42" s="157"/>
    </row>
    <row r="43" spans="2:6" ht="15" thickBot="1" x14ac:dyDescent="0.35">
      <c r="B43" s="176"/>
      <c r="C43" s="177"/>
      <c r="D43" s="177"/>
      <c r="E43" s="177"/>
      <c r="F43" s="178"/>
    </row>
    <row r="45" spans="2:6" x14ac:dyDescent="0.3">
      <c r="D45" s="151" t="s">
        <v>359</v>
      </c>
      <c r="E45" s="152">
        <f>E12+E34</f>
        <v>9509750000</v>
      </c>
    </row>
    <row r="55" spans="3:4" x14ac:dyDescent="0.3">
      <c r="C55" s="391" t="s">
        <v>361</v>
      </c>
      <c r="D55" t="s">
        <v>363</v>
      </c>
    </row>
    <row r="56" spans="3:4" x14ac:dyDescent="0.3">
      <c r="C56" s="392" t="s">
        <v>178</v>
      </c>
      <c r="D56">
        <v>36</v>
      </c>
    </row>
    <row r="57" spans="3:4" x14ac:dyDescent="0.3">
      <c r="C57" s="392" t="s">
        <v>179</v>
      </c>
      <c r="D57">
        <v>19</v>
      </c>
    </row>
    <row r="58" spans="3:4" x14ac:dyDescent="0.3">
      <c r="C58" s="392" t="s">
        <v>182</v>
      </c>
      <c r="D58">
        <v>17</v>
      </c>
    </row>
    <row r="59" spans="3:4" x14ac:dyDescent="0.3">
      <c r="C59" s="392" t="s">
        <v>180</v>
      </c>
      <c r="D59">
        <v>8</v>
      </c>
    </row>
    <row r="60" spans="3:4" x14ac:dyDescent="0.3">
      <c r="C60" s="392" t="s">
        <v>181</v>
      </c>
      <c r="D60">
        <v>19</v>
      </c>
    </row>
    <row r="61" spans="3:4" x14ac:dyDescent="0.3">
      <c r="C61" s="392" t="s">
        <v>367</v>
      </c>
      <c r="D61">
        <v>1</v>
      </c>
    </row>
    <row r="62" spans="3:4" x14ac:dyDescent="0.3">
      <c r="C62" s="392" t="s">
        <v>362</v>
      </c>
      <c r="D62">
        <v>100</v>
      </c>
    </row>
  </sheetData>
  <mergeCells count="6">
    <mergeCell ref="C1:E1"/>
    <mergeCell ref="C12:D12"/>
    <mergeCell ref="C20:D20"/>
    <mergeCell ref="C34:D34"/>
    <mergeCell ref="C42:D42"/>
    <mergeCell ref="D24:E24"/>
  </mergeCells>
  <pageMargins left="0.7" right="0.7" top="0.75" bottom="0.75" header="0.3" footer="0.3"/>
  <pageSetup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49"/>
  <sheetViews>
    <sheetView topLeftCell="E4" zoomScale="148" zoomScaleNormal="148" workbookViewId="0">
      <selection activeCell="G35" sqref="G35"/>
    </sheetView>
  </sheetViews>
  <sheetFormatPr baseColWidth="10" defaultColWidth="10.109375" defaultRowHeight="12" x14ac:dyDescent="0.25"/>
  <cols>
    <col min="1" max="1" width="3.77734375" style="213" hidden="1" customWidth="1"/>
    <col min="2" max="2" width="3.6640625" style="213" hidden="1" customWidth="1"/>
    <col min="3" max="3" width="4.6640625" style="213" hidden="1" customWidth="1"/>
    <col min="4" max="4" width="3.21875" style="213" hidden="1" customWidth="1"/>
    <col min="5" max="5" width="5.6640625" style="213" customWidth="1"/>
    <col min="6" max="6" width="8.6640625" style="213" customWidth="1"/>
    <col min="7" max="7" width="29.88671875" style="389" customWidth="1"/>
    <col min="8" max="9" width="11.88671875" style="213" customWidth="1"/>
    <col min="10" max="10" width="12.21875" style="213" customWidth="1"/>
    <col min="11" max="11" width="11.33203125" style="213" customWidth="1"/>
    <col min="12" max="12" width="6.109375" style="213" customWidth="1"/>
    <col min="13" max="13" width="31.77734375" style="213" hidden="1" customWidth="1"/>
    <col min="14" max="14" width="15.88671875" style="213" hidden="1" customWidth="1"/>
    <col min="15" max="15" width="14.88671875" style="213" hidden="1" customWidth="1"/>
    <col min="16" max="16" width="17.109375" style="213" hidden="1" customWidth="1"/>
    <col min="17" max="17" width="13.109375" style="213" hidden="1" customWidth="1"/>
    <col min="18" max="18" width="13.44140625" style="213" hidden="1" customWidth="1"/>
    <col min="19" max="19" width="14" style="213" hidden="1" customWidth="1"/>
    <col min="20" max="20" width="13.109375" style="213" hidden="1" customWidth="1"/>
    <col min="21" max="21" width="12.33203125" style="213" bestFit="1" customWidth="1"/>
    <col min="22" max="22" width="10.44140625" style="213" bestFit="1" customWidth="1"/>
    <col min="23" max="23" width="13.109375" style="213" bestFit="1" customWidth="1"/>
    <col min="24" max="16384" width="10.109375" style="213"/>
  </cols>
  <sheetData>
    <row r="1" spans="1:21" ht="13.8" x14ac:dyDescent="0.25">
      <c r="F1" s="442" t="s">
        <v>255</v>
      </c>
      <c r="G1" s="442"/>
      <c r="H1" s="442"/>
      <c r="I1" s="442"/>
      <c r="J1" s="442"/>
    </row>
    <row r="2" spans="1:21" ht="13.8" x14ac:dyDescent="0.25">
      <c r="F2" s="442" t="s">
        <v>256</v>
      </c>
      <c r="G2" s="442"/>
      <c r="H2" s="442"/>
      <c r="I2" s="442"/>
      <c r="J2" s="442"/>
    </row>
    <row r="3" spans="1:21" ht="13.8" x14ac:dyDescent="0.25">
      <c r="F3" s="443" t="s">
        <v>257</v>
      </c>
      <c r="G3" s="443"/>
      <c r="H3" s="443"/>
      <c r="I3" s="443"/>
      <c r="J3" s="443"/>
      <c r="M3" s="444"/>
      <c r="N3" s="444"/>
    </row>
    <row r="4" spans="1:21" ht="26.25" customHeight="1" thickBot="1" x14ac:dyDescent="0.3">
      <c r="A4" s="214" t="s">
        <v>258</v>
      </c>
      <c r="B4" s="215" t="s">
        <v>259</v>
      </c>
      <c r="C4" s="215" t="s">
        <v>260</v>
      </c>
      <c r="D4" s="216" t="s">
        <v>261</v>
      </c>
      <c r="F4" s="217" t="s">
        <v>262</v>
      </c>
      <c r="G4" s="218" t="s">
        <v>263</v>
      </c>
      <c r="H4" s="218" t="s">
        <v>264</v>
      </c>
      <c r="I4" s="218" t="s">
        <v>265</v>
      </c>
      <c r="J4" s="219" t="s">
        <v>185</v>
      </c>
      <c r="M4" s="220" t="s">
        <v>266</v>
      </c>
      <c r="N4" s="220" t="s">
        <v>185</v>
      </c>
    </row>
    <row r="5" spans="1:21" ht="13.5" customHeight="1" thickBot="1" x14ac:dyDescent="0.3">
      <c r="A5" s="221"/>
      <c r="B5" s="222"/>
      <c r="C5" s="222"/>
      <c r="D5" s="223"/>
      <c r="F5" s="445" t="s">
        <v>267</v>
      </c>
      <c r="G5" s="446"/>
      <c r="H5" s="224">
        <f>+H6+H11+H15+H27+H31+H34</f>
        <v>108426000000</v>
      </c>
      <c r="I5" s="225">
        <f>+I6+I11+I15+I27+I31+I34+I39</f>
        <v>17750000000</v>
      </c>
      <c r="J5" s="226">
        <f>+H5+I5</f>
        <v>126176000000</v>
      </c>
      <c r="K5" s="227">
        <f>+J5-126176000000</f>
        <v>0</v>
      </c>
      <c r="Q5" s="228">
        <v>933834000</v>
      </c>
      <c r="R5" s="229">
        <f>+Q5-834834000</f>
        <v>99000000</v>
      </c>
    </row>
    <row r="6" spans="1:21" ht="14.4" thickBot="1" x14ac:dyDescent="0.3">
      <c r="A6" s="230" t="s">
        <v>268</v>
      </c>
      <c r="B6" s="231"/>
      <c r="C6" s="231"/>
      <c r="D6" s="232"/>
      <c r="F6" s="233" t="s">
        <v>268</v>
      </c>
      <c r="G6" s="234" t="s">
        <v>269</v>
      </c>
      <c r="H6" s="235">
        <f>SUM(H7)</f>
        <v>6070000000</v>
      </c>
      <c r="I6" s="235">
        <f>SUM(I7)</f>
        <v>9992000000</v>
      </c>
      <c r="J6" s="236">
        <f>SUM(H6:I6)</f>
        <v>16062000000</v>
      </c>
      <c r="M6" s="237" t="s">
        <v>270</v>
      </c>
      <c r="N6" s="238">
        <f>SUM(N7:N9)</f>
        <v>18830000000</v>
      </c>
      <c r="P6" s="229">
        <f>+H6+H12+H13+H15+H34+H39</f>
        <v>19281336000</v>
      </c>
      <c r="Q6" s="229">
        <f>+Q5-99000000</f>
        <v>834834000</v>
      </c>
    </row>
    <row r="7" spans="1:21" ht="13.8" x14ac:dyDescent="0.3">
      <c r="A7" s="239" t="s">
        <v>268</v>
      </c>
      <c r="B7" s="240" t="s">
        <v>268</v>
      </c>
      <c r="C7" s="240"/>
      <c r="D7" s="241"/>
      <c r="F7" s="242" t="s">
        <v>271</v>
      </c>
      <c r="G7" s="243" t="s">
        <v>272</v>
      </c>
      <c r="H7" s="244">
        <f>SUM(H8:H10)</f>
        <v>6070000000</v>
      </c>
      <c r="I7" s="245">
        <f>SUM(I8:I10)</f>
        <v>9992000000</v>
      </c>
      <c r="J7" s="246">
        <f t="shared" ref="J7:J11" si="0">SUM(H7:I7)</f>
        <v>16062000000</v>
      </c>
      <c r="M7" s="247" t="s">
        <v>273</v>
      </c>
      <c r="N7" s="248">
        <v>13530000000</v>
      </c>
    </row>
    <row r="8" spans="1:21" ht="13.8" x14ac:dyDescent="0.3">
      <c r="A8" s="249" t="s">
        <v>268</v>
      </c>
      <c r="B8" s="250" t="s">
        <v>268</v>
      </c>
      <c r="C8" s="250" t="s">
        <v>268</v>
      </c>
      <c r="D8" s="251"/>
      <c r="F8" s="252" t="s">
        <v>274</v>
      </c>
      <c r="G8" s="253" t="s">
        <v>275</v>
      </c>
      <c r="H8" s="245">
        <v>4116000000</v>
      </c>
      <c r="I8" s="245">
        <v>7332000000</v>
      </c>
      <c r="J8" s="246">
        <f t="shared" si="0"/>
        <v>11448000000</v>
      </c>
      <c r="K8" s="254"/>
      <c r="M8" s="247" t="s">
        <v>276</v>
      </c>
      <c r="N8" s="248">
        <v>3622000000</v>
      </c>
      <c r="Q8" s="255">
        <v>6140166000</v>
      </c>
      <c r="R8" s="229">
        <f>+Q8+R5</f>
        <v>6239166000</v>
      </c>
    </row>
    <row r="9" spans="1:21" ht="13.8" x14ac:dyDescent="0.3">
      <c r="A9" s="249" t="s">
        <v>268</v>
      </c>
      <c r="B9" s="250" t="s">
        <v>268</v>
      </c>
      <c r="C9" s="250" t="s">
        <v>277</v>
      </c>
      <c r="D9" s="251"/>
      <c r="F9" s="252" t="s">
        <v>278</v>
      </c>
      <c r="G9" s="253" t="s">
        <v>279</v>
      </c>
      <c r="H9" s="245">
        <v>1255000000</v>
      </c>
      <c r="I9" s="245">
        <v>1812000000</v>
      </c>
      <c r="J9" s="246">
        <f t="shared" si="0"/>
        <v>3067000000</v>
      </c>
      <c r="K9" s="254"/>
      <c r="M9" s="247" t="s">
        <v>280</v>
      </c>
      <c r="N9" s="248">
        <v>1678000000</v>
      </c>
    </row>
    <row r="10" spans="1:21" ht="14.4" thickBot="1" x14ac:dyDescent="0.3">
      <c r="A10" s="256" t="s">
        <v>268</v>
      </c>
      <c r="B10" s="257" t="s">
        <v>268</v>
      </c>
      <c r="C10" s="257" t="s">
        <v>281</v>
      </c>
      <c r="D10" s="258"/>
      <c r="F10" s="252" t="s">
        <v>282</v>
      </c>
      <c r="G10" s="253" t="s">
        <v>283</v>
      </c>
      <c r="H10" s="245">
        <v>699000000</v>
      </c>
      <c r="I10" s="245">
        <v>848000000</v>
      </c>
      <c r="J10" s="246">
        <f t="shared" si="0"/>
        <v>1547000000</v>
      </c>
      <c r="K10" s="254"/>
      <c r="M10" s="259" t="s">
        <v>284</v>
      </c>
      <c r="N10" s="260">
        <f>+H7</f>
        <v>6070000000</v>
      </c>
      <c r="O10" s="261">
        <f>+N10</f>
        <v>6070000000</v>
      </c>
    </row>
    <row r="11" spans="1:21" ht="14.25" customHeight="1" thickBot="1" x14ac:dyDescent="0.3">
      <c r="A11" s="262" t="s">
        <v>277</v>
      </c>
      <c r="B11" s="263"/>
      <c r="C11" s="263"/>
      <c r="D11" s="264"/>
      <c r="F11" s="265" t="s">
        <v>277</v>
      </c>
      <c r="G11" s="266" t="s">
        <v>235</v>
      </c>
      <c r="H11" s="267">
        <f>SUM(H12:H14)</f>
        <v>6322000000</v>
      </c>
      <c r="I11" s="267">
        <f>SUM(I12:I13)</f>
        <v>0</v>
      </c>
      <c r="J11" s="236">
        <f t="shared" si="0"/>
        <v>6322000000</v>
      </c>
      <c r="Q11" s="268"/>
      <c r="R11" s="268"/>
      <c r="S11" s="268"/>
      <c r="T11" s="269"/>
      <c r="U11" s="227"/>
    </row>
    <row r="12" spans="1:21" ht="13.8" x14ac:dyDescent="0.3">
      <c r="A12" s="270"/>
      <c r="B12" s="271"/>
      <c r="C12" s="271"/>
      <c r="D12" s="272"/>
      <c r="F12" s="273" t="s">
        <v>285</v>
      </c>
      <c r="G12" s="274" t="s">
        <v>286</v>
      </c>
      <c r="H12" s="245"/>
      <c r="I12" s="275"/>
      <c r="J12" s="276">
        <f>+H12+I12</f>
        <v>0</v>
      </c>
      <c r="M12" s="277" t="s">
        <v>287</v>
      </c>
      <c r="N12" s="238">
        <v>7079000000</v>
      </c>
      <c r="Q12" s="268">
        <v>6239166000</v>
      </c>
    </row>
    <row r="13" spans="1:21" ht="13.8" x14ac:dyDescent="0.3">
      <c r="A13" s="270"/>
      <c r="B13" s="271"/>
      <c r="C13" s="271"/>
      <c r="D13" s="272"/>
      <c r="F13" s="273" t="s">
        <v>288</v>
      </c>
      <c r="G13" s="274" t="s">
        <v>289</v>
      </c>
      <c r="H13" s="275">
        <v>6322000000</v>
      </c>
      <c r="I13" s="275"/>
      <c r="J13" s="276">
        <f>+H13+I13</f>
        <v>6322000000</v>
      </c>
      <c r="M13" s="247" t="s">
        <v>290</v>
      </c>
      <c r="N13" s="278">
        <v>5000000</v>
      </c>
      <c r="Q13" s="261">
        <f>+Q12+Q11</f>
        <v>6239166000</v>
      </c>
    </row>
    <row r="14" spans="1:21" ht="15" customHeight="1" x14ac:dyDescent="0.3">
      <c r="A14" s="270"/>
      <c r="B14" s="271"/>
      <c r="C14" s="271"/>
      <c r="D14" s="272"/>
      <c r="F14" s="273" t="s">
        <v>288</v>
      </c>
      <c r="G14" s="274" t="s">
        <v>291</v>
      </c>
      <c r="H14" s="279"/>
      <c r="I14" s="275"/>
      <c r="J14" s="276">
        <f>+H14+I14</f>
        <v>0</v>
      </c>
      <c r="M14" s="280" t="s">
        <v>284</v>
      </c>
      <c r="N14" s="260">
        <f>+N12-N13</f>
        <v>7074000000</v>
      </c>
      <c r="O14" s="261">
        <f>+N14+N15</f>
        <v>13396000000</v>
      </c>
      <c r="Q14" s="281"/>
      <c r="R14" s="281"/>
      <c r="S14" s="268"/>
    </row>
    <row r="15" spans="1:21" ht="15" customHeight="1" x14ac:dyDescent="0.25">
      <c r="A15" s="270"/>
      <c r="B15" s="271"/>
      <c r="C15" s="271"/>
      <c r="D15" s="272"/>
      <c r="F15" s="282" t="s">
        <v>281</v>
      </c>
      <c r="G15" s="283" t="s">
        <v>292</v>
      </c>
      <c r="H15" s="267">
        <f>+H18+H20+H24</f>
        <v>6802000000</v>
      </c>
      <c r="I15" s="267">
        <f>+I18+I20+I24</f>
        <v>0</v>
      </c>
      <c r="J15" s="236">
        <f>SUM(H15:I15)</f>
        <v>6802000000</v>
      </c>
      <c r="M15" s="259" t="s">
        <v>293</v>
      </c>
      <c r="N15" s="260">
        <f>+H13</f>
        <v>6322000000</v>
      </c>
      <c r="O15" s="261"/>
      <c r="Q15" s="284"/>
      <c r="R15" s="285"/>
      <c r="S15" s="281"/>
    </row>
    <row r="16" spans="1:21" ht="13.8" hidden="1" x14ac:dyDescent="0.25">
      <c r="A16" s="270"/>
      <c r="B16" s="271"/>
      <c r="C16" s="271"/>
      <c r="D16" s="272"/>
      <c r="F16" s="286" t="s">
        <v>294</v>
      </c>
      <c r="G16" s="287" t="s">
        <v>295</v>
      </c>
      <c r="H16" s="288"/>
      <c r="I16" s="288"/>
      <c r="J16" s="289"/>
      <c r="L16" s="290">
        <v>1</v>
      </c>
      <c r="M16" s="291" t="s">
        <v>284</v>
      </c>
      <c r="N16" s="292">
        <f>+N12-N13</f>
        <v>7074000000</v>
      </c>
      <c r="Q16" s="281"/>
      <c r="R16" s="281"/>
      <c r="S16" s="281"/>
    </row>
    <row r="17" spans="1:24" ht="24" hidden="1" x14ac:dyDescent="0.3">
      <c r="A17" s="293" t="s">
        <v>277</v>
      </c>
      <c r="B17" s="294" t="s">
        <v>277</v>
      </c>
      <c r="C17" s="294" t="s">
        <v>268</v>
      </c>
      <c r="D17" s="295" t="s">
        <v>296</v>
      </c>
      <c r="F17" s="296" t="s">
        <v>297</v>
      </c>
      <c r="G17" s="297" t="s">
        <v>298</v>
      </c>
      <c r="H17" s="298"/>
      <c r="I17" s="298"/>
      <c r="J17" s="299"/>
      <c r="O17" s="300"/>
      <c r="P17" s="300"/>
      <c r="Q17" s="281"/>
      <c r="R17" s="281"/>
      <c r="S17" s="281"/>
    </row>
    <row r="18" spans="1:24" ht="13.8" hidden="1" x14ac:dyDescent="0.3">
      <c r="A18" s="293"/>
      <c r="B18" s="294"/>
      <c r="C18" s="294"/>
      <c r="D18" s="295"/>
      <c r="F18" s="301" t="s">
        <v>299</v>
      </c>
      <c r="G18" s="297" t="s">
        <v>295</v>
      </c>
      <c r="H18" s="298">
        <f>+H19</f>
        <v>0</v>
      </c>
      <c r="I18" s="302">
        <f>+I19</f>
        <v>0</v>
      </c>
      <c r="J18" s="299">
        <f>+H18+I18</f>
        <v>0</v>
      </c>
      <c r="O18" s="300"/>
      <c r="P18" s="300"/>
      <c r="Q18" s="284"/>
      <c r="R18" s="281"/>
      <c r="S18" s="281"/>
    </row>
    <row r="19" spans="1:24" ht="13.8" hidden="1" x14ac:dyDescent="0.3">
      <c r="A19" s="303"/>
      <c r="B19" s="304"/>
      <c r="C19" s="304"/>
      <c r="D19" s="305"/>
      <c r="F19" s="301" t="s">
        <v>300</v>
      </c>
      <c r="G19" s="306" t="s">
        <v>298</v>
      </c>
      <c r="H19" s="302"/>
      <c r="I19" s="279"/>
      <c r="J19" s="246">
        <f>+H19+I19</f>
        <v>0</v>
      </c>
      <c r="L19" s="254"/>
      <c r="O19" s="307"/>
      <c r="P19" s="308"/>
      <c r="Q19" s="309"/>
      <c r="R19" s="281"/>
      <c r="S19" s="281"/>
    </row>
    <row r="20" spans="1:24" ht="13.8" x14ac:dyDescent="0.25">
      <c r="A20" s="303"/>
      <c r="B20" s="304"/>
      <c r="C20" s="304"/>
      <c r="D20" s="305"/>
      <c r="F20" s="310" t="s">
        <v>301</v>
      </c>
      <c r="G20" s="311" t="s">
        <v>302</v>
      </c>
      <c r="H20" s="302">
        <f>SUM(H21)</f>
        <v>6236000000</v>
      </c>
      <c r="I20" s="302"/>
      <c r="J20" s="312">
        <f t="shared" ref="J20:J27" si="1">SUM(H20:I20)</f>
        <v>6236000000</v>
      </c>
      <c r="L20" s="254"/>
      <c r="M20" s="313" t="s">
        <v>303</v>
      </c>
      <c r="N20" s="314">
        <v>8420000000</v>
      </c>
      <c r="O20" s="308"/>
      <c r="P20" s="308"/>
      <c r="Q20" s="281"/>
      <c r="R20" s="281"/>
      <c r="S20" s="281"/>
      <c r="V20" s="268"/>
    </row>
    <row r="21" spans="1:24" ht="24" customHeight="1" x14ac:dyDescent="0.3">
      <c r="A21" s="303"/>
      <c r="B21" s="304"/>
      <c r="C21" s="304"/>
      <c r="D21" s="305"/>
      <c r="F21" s="315" t="s">
        <v>304</v>
      </c>
      <c r="G21" s="316" t="s">
        <v>305</v>
      </c>
      <c r="H21" s="279">
        <f>SUM(H22:H23)</f>
        <v>6236000000</v>
      </c>
      <c r="I21" s="279"/>
      <c r="J21" s="317">
        <f t="shared" si="1"/>
        <v>6236000000</v>
      </c>
      <c r="L21" s="254"/>
      <c r="M21" s="318" t="s">
        <v>306</v>
      </c>
      <c r="N21" s="319">
        <f>+N20*0.05</f>
        <v>421000000</v>
      </c>
      <c r="O21" s="307"/>
      <c r="P21" s="320"/>
      <c r="U21" s="268"/>
      <c r="V21" s="268"/>
      <c r="W21" s="268"/>
    </row>
    <row r="22" spans="1:24" ht="15" customHeight="1" x14ac:dyDescent="0.3">
      <c r="A22" s="303"/>
      <c r="B22" s="304"/>
      <c r="C22" s="304"/>
      <c r="D22" s="305"/>
      <c r="F22" s="315" t="s">
        <v>307</v>
      </c>
      <c r="G22" s="316" t="s">
        <v>308</v>
      </c>
      <c r="H22" s="321">
        <v>64000000</v>
      </c>
      <c r="I22" s="279"/>
      <c r="J22" s="317">
        <f t="shared" si="1"/>
        <v>64000000</v>
      </c>
      <c r="M22" s="322" t="s">
        <v>239</v>
      </c>
      <c r="N22" s="323">
        <f>+N20-N21</f>
        <v>7999000000</v>
      </c>
      <c r="O22" s="261"/>
      <c r="P22" s="324"/>
      <c r="Q22" s="229"/>
    </row>
    <row r="23" spans="1:24" ht="24.75" customHeight="1" x14ac:dyDescent="0.3">
      <c r="A23" s="303"/>
      <c r="B23" s="304"/>
      <c r="C23" s="304"/>
      <c r="D23" s="305"/>
      <c r="F23" s="315" t="s">
        <v>309</v>
      </c>
      <c r="G23" s="316" t="s">
        <v>242</v>
      </c>
      <c r="H23" s="279">
        <v>6172000000</v>
      </c>
      <c r="I23" s="245"/>
      <c r="J23" s="317">
        <f t="shared" si="1"/>
        <v>6172000000</v>
      </c>
      <c r="M23" s="322" t="s">
        <v>310</v>
      </c>
      <c r="N23" s="325">
        <f>304000000+55380000</f>
        <v>359380000</v>
      </c>
      <c r="O23" s="326"/>
      <c r="P23" s="327"/>
      <c r="Q23" s="229"/>
      <c r="U23" s="268"/>
      <c r="V23" s="261"/>
      <c r="W23" s="261"/>
      <c r="X23" s="261"/>
    </row>
    <row r="24" spans="1:24" ht="13.8" x14ac:dyDescent="0.3">
      <c r="A24" s="303"/>
      <c r="B24" s="304"/>
      <c r="C24" s="304"/>
      <c r="D24" s="305"/>
      <c r="F24" s="301" t="s">
        <v>311</v>
      </c>
      <c r="G24" s="306" t="s">
        <v>312</v>
      </c>
      <c r="H24" s="302">
        <f>+H25</f>
        <v>566000000</v>
      </c>
      <c r="I24" s="302"/>
      <c r="J24" s="312">
        <f t="shared" si="1"/>
        <v>566000000</v>
      </c>
      <c r="M24" s="328" t="s">
        <v>284</v>
      </c>
      <c r="N24" s="260">
        <f>SUM(N22:N23)</f>
        <v>8358380000</v>
      </c>
      <c r="O24" s="329">
        <f>+N24</f>
        <v>8358380000</v>
      </c>
      <c r="P24" s="307"/>
      <c r="U24" s="268"/>
    </row>
    <row r="25" spans="1:24" ht="14.25" hidden="1" customHeight="1" x14ac:dyDescent="0.25">
      <c r="A25" s="330" t="s">
        <v>277</v>
      </c>
      <c r="B25" s="331" t="s">
        <v>277</v>
      </c>
      <c r="C25" s="331" t="s">
        <v>268</v>
      </c>
      <c r="D25" s="332" t="s">
        <v>313</v>
      </c>
      <c r="F25" s="315" t="s">
        <v>314</v>
      </c>
      <c r="G25" s="333" t="s">
        <v>315</v>
      </c>
      <c r="H25" s="279">
        <f>+H26</f>
        <v>566000000</v>
      </c>
      <c r="I25" s="279">
        <f>+I26</f>
        <v>0</v>
      </c>
      <c r="J25" s="317">
        <f t="shared" si="1"/>
        <v>566000000</v>
      </c>
    </row>
    <row r="26" spans="1:24" ht="12.75" hidden="1" customHeight="1" x14ac:dyDescent="0.25">
      <c r="A26" s="303"/>
      <c r="B26" s="304"/>
      <c r="C26" s="304"/>
      <c r="D26" s="305"/>
      <c r="F26" s="315" t="s">
        <v>316</v>
      </c>
      <c r="G26" s="333" t="s">
        <v>317</v>
      </c>
      <c r="H26" s="321">
        <f>304000000+262000000</f>
        <v>566000000</v>
      </c>
      <c r="I26" s="279"/>
      <c r="J26" s="317">
        <f t="shared" si="1"/>
        <v>566000000</v>
      </c>
    </row>
    <row r="27" spans="1:24" ht="17.25" customHeight="1" x14ac:dyDescent="0.3">
      <c r="A27" s="303"/>
      <c r="B27" s="304"/>
      <c r="C27" s="304"/>
      <c r="D27" s="305"/>
      <c r="F27" s="282" t="s">
        <v>318</v>
      </c>
      <c r="G27" s="283" t="s">
        <v>319</v>
      </c>
      <c r="H27" s="334">
        <f>SUM(H30)</f>
        <v>9992000000</v>
      </c>
      <c r="I27" s="267">
        <f>+I28</f>
        <v>7758000000</v>
      </c>
      <c r="J27" s="236">
        <f t="shared" si="1"/>
        <v>17750000000</v>
      </c>
      <c r="M27" s="335" t="s">
        <v>320</v>
      </c>
      <c r="N27" s="238">
        <v>27052000000</v>
      </c>
      <c r="O27" s="307"/>
      <c r="P27" s="307"/>
    </row>
    <row r="28" spans="1:24" ht="13.8" x14ac:dyDescent="0.3">
      <c r="A28" s="303"/>
      <c r="B28" s="304"/>
      <c r="C28" s="304"/>
      <c r="D28" s="305"/>
      <c r="F28" s="296" t="s">
        <v>321</v>
      </c>
      <c r="G28" s="287" t="s">
        <v>322</v>
      </c>
      <c r="H28" s="321">
        <f>+H29</f>
        <v>9992000000</v>
      </c>
      <c r="I28" s="321">
        <f>+I29</f>
        <v>7758000000</v>
      </c>
      <c r="J28" s="246">
        <f>SUM(H28:I28)</f>
        <v>17750000000</v>
      </c>
      <c r="M28" s="336" t="s">
        <v>323</v>
      </c>
      <c r="N28" s="248">
        <v>13832000000</v>
      </c>
      <c r="O28" s="337"/>
      <c r="P28" s="329"/>
    </row>
    <row r="29" spans="1:24" ht="15.75" hidden="1" customHeight="1" x14ac:dyDescent="0.3">
      <c r="A29" s="338" t="s">
        <v>277</v>
      </c>
      <c r="B29" s="339" t="s">
        <v>277</v>
      </c>
      <c r="C29" s="339" t="s">
        <v>277</v>
      </c>
      <c r="D29" s="340" t="s">
        <v>324</v>
      </c>
      <c r="F29" s="296" t="s">
        <v>325</v>
      </c>
      <c r="G29" s="287" t="s">
        <v>326</v>
      </c>
      <c r="H29" s="321">
        <f>+H30</f>
        <v>9992000000</v>
      </c>
      <c r="I29" s="321">
        <f>+I30</f>
        <v>7758000000</v>
      </c>
      <c r="J29" s="341">
        <f>SUM(H29:I29)</f>
        <v>17750000000</v>
      </c>
      <c r="M29" s="280" t="s">
        <v>327</v>
      </c>
      <c r="N29" s="342">
        <v>13220000000</v>
      </c>
      <c r="O29" s="343"/>
      <c r="P29" s="344"/>
    </row>
    <row r="30" spans="1:24" ht="13.8" hidden="1" x14ac:dyDescent="0.3">
      <c r="A30" s="303"/>
      <c r="B30" s="304"/>
      <c r="C30" s="304"/>
      <c r="D30" s="305"/>
      <c r="F30" s="296" t="s">
        <v>328</v>
      </c>
      <c r="G30" s="287" t="s">
        <v>329</v>
      </c>
      <c r="H30" s="345">
        <v>9992000000</v>
      </c>
      <c r="I30" s="345">
        <v>7758000000</v>
      </c>
      <c r="J30" s="246">
        <f>SUM(H30:I30)</f>
        <v>17750000000</v>
      </c>
      <c r="M30" s="259" t="s">
        <v>284</v>
      </c>
      <c r="N30" s="346">
        <f>+H45</f>
        <v>17750000000</v>
      </c>
      <c r="O30" s="344"/>
      <c r="P30" s="261">
        <f>+N30</f>
        <v>17750000000</v>
      </c>
    </row>
    <row r="31" spans="1:24" ht="18" customHeight="1" x14ac:dyDescent="0.3">
      <c r="A31" s="303"/>
      <c r="B31" s="304"/>
      <c r="C31" s="304"/>
      <c r="D31" s="305"/>
      <c r="F31" s="282" t="s">
        <v>330</v>
      </c>
      <c r="G31" s="283" t="s">
        <v>331</v>
      </c>
      <c r="H31" s="347">
        <f>SUM(H32:H33)</f>
        <v>79179000000</v>
      </c>
      <c r="I31" s="267">
        <f>SUM(I32:I33)</f>
        <v>0</v>
      </c>
      <c r="J31" s="236">
        <f>+H31+I31</f>
        <v>79179000000</v>
      </c>
      <c r="M31" s="307"/>
      <c r="N31" s="348"/>
      <c r="O31" s="300"/>
      <c r="P31" s="300"/>
    </row>
    <row r="32" spans="1:24" ht="16.5" customHeight="1" x14ac:dyDescent="0.3">
      <c r="A32" s="338" t="s">
        <v>277</v>
      </c>
      <c r="B32" s="339" t="s">
        <v>277</v>
      </c>
      <c r="C32" s="339" t="s">
        <v>277</v>
      </c>
      <c r="D32" s="340" t="s">
        <v>332</v>
      </c>
      <c r="F32" s="315" t="s">
        <v>333</v>
      </c>
      <c r="G32" s="333" t="s">
        <v>334</v>
      </c>
      <c r="H32" s="345">
        <f>79179000000*25%</f>
        <v>19794750000</v>
      </c>
      <c r="I32" s="349"/>
      <c r="J32" s="246">
        <f>SUM(H32:I32)</f>
        <v>19794750000</v>
      </c>
      <c r="M32" s="335" t="s">
        <v>335</v>
      </c>
      <c r="N32" s="238">
        <v>68384000000</v>
      </c>
      <c r="Q32" s="268"/>
      <c r="R32" s="268"/>
      <c r="S32" s="268"/>
      <c r="T32" s="268"/>
      <c r="U32" s="268"/>
      <c r="V32" s="350"/>
    </row>
    <row r="33" spans="1:22" ht="13.8" x14ac:dyDescent="0.3">
      <c r="A33" s="338"/>
      <c r="B33" s="339"/>
      <c r="C33" s="339"/>
      <c r="D33" s="340"/>
      <c r="F33" s="315" t="s">
        <v>336</v>
      </c>
      <c r="G33" s="333" t="s">
        <v>337</v>
      </c>
      <c r="H33" s="345">
        <f>79179000000*75%</f>
        <v>59384250000</v>
      </c>
      <c r="I33" s="351"/>
      <c r="J33" s="246">
        <f>SUM(H33:I33)</f>
        <v>59384250000</v>
      </c>
      <c r="M33" s="259" t="s">
        <v>284</v>
      </c>
      <c r="N33" s="261">
        <v>64192000000</v>
      </c>
      <c r="O33" s="261">
        <f>+N33*75%</f>
        <v>48144000000</v>
      </c>
      <c r="P33" s="352">
        <v>0.75</v>
      </c>
      <c r="Q33" s="268"/>
      <c r="R33" s="268"/>
      <c r="S33" s="268"/>
      <c r="T33" s="268"/>
      <c r="U33" s="268"/>
      <c r="V33" s="350"/>
    </row>
    <row r="34" spans="1:22" ht="25.5" customHeight="1" x14ac:dyDescent="0.3">
      <c r="A34" s="303"/>
      <c r="B34" s="304"/>
      <c r="C34" s="304"/>
      <c r="D34" s="305"/>
      <c r="E34" s="213" t="s">
        <v>338</v>
      </c>
      <c r="F34" s="282" t="s">
        <v>339</v>
      </c>
      <c r="G34" s="283" t="s">
        <v>340</v>
      </c>
      <c r="H34" s="353">
        <f>SUM(H35)</f>
        <v>61000000</v>
      </c>
      <c r="I34" s="267">
        <f>SUM(I35)</f>
        <v>0</v>
      </c>
      <c r="J34" s="236">
        <f>+H34+I34</f>
        <v>61000000</v>
      </c>
      <c r="O34" s="261">
        <f>+N33*25%</f>
        <v>16048000000</v>
      </c>
      <c r="P34" s="354">
        <v>0.25</v>
      </c>
      <c r="U34" s="261"/>
    </row>
    <row r="35" spans="1:22" ht="13.8" x14ac:dyDescent="0.25">
      <c r="A35" s="303"/>
      <c r="B35" s="304"/>
      <c r="C35" s="304"/>
      <c r="D35" s="305"/>
      <c r="F35" s="355" t="s">
        <v>341</v>
      </c>
      <c r="G35" s="356" t="s">
        <v>342</v>
      </c>
      <c r="H35" s="357">
        <v>61000000</v>
      </c>
      <c r="I35" s="358"/>
      <c r="J35" s="359">
        <f>SUM(H35:I35)</f>
        <v>61000000</v>
      </c>
      <c r="P35" s="360"/>
      <c r="Q35" s="360"/>
    </row>
    <row r="36" spans="1:22" ht="13.8" x14ac:dyDescent="0.3">
      <c r="A36" s="303"/>
      <c r="B36" s="304"/>
      <c r="C36" s="304"/>
      <c r="D36" s="305"/>
      <c r="F36" s="447" t="s">
        <v>343</v>
      </c>
      <c r="G36" s="448"/>
      <c r="H36" s="361">
        <f>+H6+H11+H15+H27+H31+H34</f>
        <v>108426000000</v>
      </c>
      <c r="I36" s="361">
        <f>+I6+I11+I15+I27+I31+I34+I39</f>
        <v>17750000000</v>
      </c>
      <c r="J36" s="236">
        <f>+J6+J11+J15+J27+J31+J34</f>
        <v>126176000000</v>
      </c>
      <c r="P36" s="360"/>
      <c r="Q36" s="360"/>
    </row>
    <row r="37" spans="1:22" ht="13.8" x14ac:dyDescent="0.3">
      <c r="A37" s="303"/>
      <c r="B37" s="304"/>
      <c r="C37" s="304"/>
      <c r="D37" s="305"/>
      <c r="F37" s="449" t="s">
        <v>344</v>
      </c>
      <c r="G37" s="450"/>
      <c r="H37" s="345">
        <v>0</v>
      </c>
      <c r="I37" s="362">
        <v>0</v>
      </c>
      <c r="J37" s="363">
        <f>+H37+I37</f>
        <v>0</v>
      </c>
      <c r="P37" s="360"/>
      <c r="Q37" s="360"/>
    </row>
    <row r="38" spans="1:22" ht="13.8" x14ac:dyDescent="0.25">
      <c r="A38" s="303"/>
      <c r="B38" s="304"/>
      <c r="C38" s="304"/>
      <c r="D38" s="305"/>
      <c r="F38" s="451" t="s">
        <v>345</v>
      </c>
      <c r="G38" s="452"/>
      <c r="H38" s="364">
        <f>+H36+H37</f>
        <v>108426000000</v>
      </c>
      <c r="I38" s="364">
        <f>+I36+I37</f>
        <v>17750000000</v>
      </c>
      <c r="J38" s="365">
        <f>+J36+J37</f>
        <v>126176000000</v>
      </c>
      <c r="P38" s="360"/>
      <c r="Q38" s="360"/>
    </row>
    <row r="39" spans="1:22" ht="19.5" customHeight="1" x14ac:dyDescent="0.3">
      <c r="A39" s="303"/>
      <c r="B39" s="304"/>
      <c r="C39" s="304"/>
      <c r="D39" s="305"/>
      <c r="E39" s="213" t="s">
        <v>346</v>
      </c>
      <c r="F39" s="282" t="s">
        <v>347</v>
      </c>
      <c r="G39" s="283" t="s">
        <v>348</v>
      </c>
      <c r="H39" s="353">
        <f>+H40</f>
        <v>26336000</v>
      </c>
      <c r="I39" s="267">
        <f>+I40</f>
        <v>0</v>
      </c>
      <c r="J39" s="366">
        <f>SUM(H39:I39)</f>
        <v>26336000</v>
      </c>
      <c r="M39" s="335" t="s">
        <v>349</v>
      </c>
      <c r="N39" s="238">
        <v>56000000</v>
      </c>
      <c r="O39"/>
      <c r="P39" s="360"/>
      <c r="Q39" s="360"/>
    </row>
    <row r="40" spans="1:22" ht="20.25" customHeight="1" x14ac:dyDescent="0.25">
      <c r="A40" s="338" t="s">
        <v>277</v>
      </c>
      <c r="B40" s="339" t="s">
        <v>277</v>
      </c>
      <c r="C40" s="339" t="s">
        <v>277</v>
      </c>
      <c r="D40" s="340" t="s">
        <v>350</v>
      </c>
      <c r="F40" s="315" t="s">
        <v>351</v>
      </c>
      <c r="G40" s="333" t="s">
        <v>352</v>
      </c>
      <c r="H40" s="357">
        <v>26336000</v>
      </c>
      <c r="I40" s="367"/>
      <c r="J40" s="368">
        <f>SUM(H40:I40)</f>
        <v>26336000</v>
      </c>
      <c r="M40" s="259" t="s">
        <v>284</v>
      </c>
      <c r="N40" s="346">
        <v>60600000</v>
      </c>
      <c r="O40" s="261">
        <f>+N40</f>
        <v>60600000</v>
      </c>
      <c r="P40" s="360"/>
      <c r="Q40" s="360"/>
    </row>
    <row r="41" spans="1:22" ht="22.5" customHeight="1" x14ac:dyDescent="0.3">
      <c r="A41" s="369"/>
      <c r="B41" s="369"/>
      <c r="C41" s="369"/>
      <c r="D41" s="369"/>
      <c r="F41" s="440" t="s">
        <v>353</v>
      </c>
      <c r="G41" s="441"/>
      <c r="H41" s="370">
        <f>+H36+H39</f>
        <v>108452336000</v>
      </c>
      <c r="I41" s="370">
        <f t="shared" ref="I41:J41" si="2">+I36+I39</f>
        <v>17750000000</v>
      </c>
      <c r="J41" s="370">
        <f t="shared" si="2"/>
        <v>126202336000</v>
      </c>
      <c r="M41" s="371"/>
      <c r="N41" s="372"/>
      <c r="O41" s="360"/>
      <c r="P41" s="373"/>
    </row>
    <row r="42" spans="1:22" ht="15.75" customHeight="1" x14ac:dyDescent="0.3">
      <c r="A42" s="374"/>
      <c r="B42" s="374"/>
      <c r="C42" s="374"/>
      <c r="D42" s="374"/>
      <c r="E42" s="374" t="s">
        <v>354</v>
      </c>
      <c r="G42" s="213"/>
      <c r="J42" s="375">
        <f>+J5-J41</f>
        <v>-26336000</v>
      </c>
      <c r="M42" s="335" t="s">
        <v>355</v>
      </c>
      <c r="N42" s="238">
        <v>25853389</v>
      </c>
      <c r="O42"/>
      <c r="P42"/>
    </row>
    <row r="43" spans="1:22" ht="18" customHeight="1" x14ac:dyDescent="0.3">
      <c r="A43" s="374"/>
      <c r="B43" s="374"/>
      <c r="C43" s="374"/>
      <c r="D43" s="374"/>
      <c r="E43" s="374"/>
      <c r="G43" s="213"/>
      <c r="J43" s="227"/>
      <c r="M43" s="259" t="s">
        <v>284</v>
      </c>
      <c r="N43" s="346">
        <v>26336000</v>
      </c>
      <c r="O43" s="261">
        <f>+N43</f>
        <v>26336000</v>
      </c>
      <c r="P43"/>
    </row>
    <row r="44" spans="1:22" ht="27.75" customHeight="1" x14ac:dyDescent="0.25">
      <c r="G44" s="376" t="s">
        <v>356</v>
      </c>
      <c r="H44" s="377" t="s">
        <v>357</v>
      </c>
      <c r="I44" s="261"/>
      <c r="O44" s="261"/>
    </row>
    <row r="45" spans="1:22" ht="15.6" x14ac:dyDescent="0.3">
      <c r="G45" s="378" t="s">
        <v>57</v>
      </c>
      <c r="H45" s="379">
        <f>+'[4]INGRESOS '!Z51</f>
        <v>17750000000</v>
      </c>
      <c r="I45" s="380"/>
      <c r="J45" s="381"/>
      <c r="N45" s="261"/>
      <c r="O45" s="261"/>
      <c r="P45" s="268"/>
    </row>
    <row r="46" spans="1:22" ht="15.6" x14ac:dyDescent="0.3">
      <c r="G46" s="378" t="s">
        <v>358</v>
      </c>
      <c r="H46" s="379">
        <f>+'[4]INGRESOS '!Z63</f>
        <v>108426000000</v>
      </c>
      <c r="I46" s="380"/>
      <c r="J46" s="381"/>
      <c r="M46" s="382"/>
      <c r="O46" s="261"/>
    </row>
    <row r="47" spans="1:22" ht="13.8" x14ac:dyDescent="0.3">
      <c r="G47" s="383" t="s">
        <v>215</v>
      </c>
      <c r="H47" s="384">
        <f>+H45+H46</f>
        <v>126176000000</v>
      </c>
      <c r="I47" s="385"/>
      <c r="J47" s="386"/>
      <c r="M47" s="387"/>
      <c r="N47" s="388"/>
    </row>
    <row r="48" spans="1:22" ht="13.8" x14ac:dyDescent="0.25">
      <c r="H48" s="261"/>
      <c r="M48" s="254"/>
      <c r="N48" s="388"/>
    </row>
    <row r="49" spans="13:13" x14ac:dyDescent="0.25">
      <c r="M49" s="254"/>
    </row>
  </sheetData>
  <mergeCells count="9">
    <mergeCell ref="F41:G41"/>
    <mergeCell ref="F1:J1"/>
    <mergeCell ref="F2:J2"/>
    <mergeCell ref="F3:J3"/>
    <mergeCell ref="M3:N3"/>
    <mergeCell ref="F5:G5"/>
    <mergeCell ref="F36:G36"/>
    <mergeCell ref="F37:G37"/>
    <mergeCell ref="F38:G3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V0- ENERO</vt:lpstr>
      <vt:lpstr>M01-MARZO 7</vt:lpstr>
      <vt:lpstr>M02-ABRIL17</vt:lpstr>
      <vt:lpstr>Adquisicion </vt:lpstr>
      <vt:lpstr>Servicios Medicos</vt:lpstr>
      <vt:lpstr>Resumen</vt:lpstr>
      <vt:lpstr>GASTOS</vt:lpstr>
      <vt:lpstr>GASTOS!Área_de_impresión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LLoreda S</dc:creator>
  <cp:lastModifiedBy>Andres LLoreda S</cp:lastModifiedBy>
  <cp:lastPrinted>2024-01-10T21:21:59Z</cp:lastPrinted>
  <dcterms:created xsi:type="dcterms:W3CDTF">2023-12-29T11:44:29Z</dcterms:created>
  <dcterms:modified xsi:type="dcterms:W3CDTF">2024-04-17T12:52:56Z</dcterms:modified>
</cp:coreProperties>
</file>